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" sheetId="1" r:id="rId1"/>
  </sheets>
  <externalReferences>
    <externalReference r:id="rId2"/>
  </externalReferences>
  <definedNames>
    <definedName name="_xlnm.Print_Area" localSheetId="0">'9'!$A$1:$X$51</definedName>
  </definedNames>
  <calcPr calcId="144525"/>
</workbook>
</file>

<file path=xl/calcChain.xml><?xml version="1.0" encoding="utf-8"?>
<calcChain xmlns="http://schemas.openxmlformats.org/spreadsheetml/2006/main">
  <c r="X46" i="1" l="1"/>
  <c r="W46" i="1"/>
  <c r="V46" i="1"/>
  <c r="R45" i="1"/>
  <c r="P45" i="1"/>
  <c r="N45" i="1"/>
  <c r="L45" i="1"/>
  <c r="J45" i="1"/>
  <c r="H45" i="1"/>
  <c r="W35" i="1"/>
  <c r="W36" i="1" s="1"/>
  <c r="V35" i="1"/>
  <c r="V36" i="1" s="1"/>
  <c r="O35" i="1"/>
  <c r="P35" i="1" s="1"/>
  <c r="M35" i="1"/>
  <c r="N35" i="1" s="1"/>
  <c r="I35" i="1"/>
  <c r="J35" i="1" s="1"/>
  <c r="T35" i="1" s="1"/>
  <c r="G35" i="1"/>
  <c r="H35" i="1" s="1"/>
  <c r="S35" i="1" s="1"/>
  <c r="E35" i="1"/>
  <c r="D35" i="1"/>
  <c r="X33" i="1"/>
  <c r="Q33" i="1"/>
  <c r="P33" i="1"/>
  <c r="N33" i="1"/>
  <c r="K33" i="1"/>
  <c r="J33" i="1"/>
  <c r="T33" i="1" s="1"/>
  <c r="H33" i="1"/>
  <c r="S33" i="1" s="1"/>
  <c r="F33" i="1"/>
  <c r="R33" i="1" s="1"/>
  <c r="X32" i="1"/>
  <c r="Q32" i="1"/>
  <c r="R32" i="1" s="1"/>
  <c r="P32" i="1"/>
  <c r="N32" i="1"/>
  <c r="K32" i="1"/>
  <c r="L32" i="1" s="1"/>
  <c r="U32" i="1" s="1"/>
  <c r="J32" i="1"/>
  <c r="T32" i="1" s="1"/>
  <c r="H32" i="1"/>
  <c r="S32" i="1" s="1"/>
  <c r="F32" i="1"/>
  <c r="X31" i="1"/>
  <c r="Q31" i="1"/>
  <c r="P31" i="1"/>
  <c r="N31" i="1"/>
  <c r="K31" i="1"/>
  <c r="J31" i="1"/>
  <c r="T31" i="1" s="1"/>
  <c r="H31" i="1"/>
  <c r="S31" i="1" s="1"/>
  <c r="F31" i="1"/>
  <c r="R31" i="1" s="1"/>
  <c r="C31" i="1"/>
  <c r="B31" i="1"/>
  <c r="A31" i="1"/>
  <c r="X30" i="1"/>
  <c r="Q30" i="1"/>
  <c r="R30" i="1" s="1"/>
  <c r="P30" i="1"/>
  <c r="N30" i="1"/>
  <c r="K30" i="1"/>
  <c r="L30" i="1" s="1"/>
  <c r="U30" i="1" s="1"/>
  <c r="J30" i="1"/>
  <c r="T30" i="1" s="1"/>
  <c r="H30" i="1"/>
  <c r="S30" i="1" s="1"/>
  <c r="F30" i="1"/>
  <c r="C30" i="1"/>
  <c r="B30" i="1"/>
  <c r="A30" i="1"/>
  <c r="X29" i="1"/>
  <c r="Q29" i="1"/>
  <c r="R29" i="1" s="1"/>
  <c r="P29" i="1"/>
  <c r="N29" i="1"/>
  <c r="K29" i="1"/>
  <c r="L29" i="1" s="1"/>
  <c r="J29" i="1"/>
  <c r="T29" i="1" s="1"/>
  <c r="H29" i="1"/>
  <c r="S29" i="1" s="1"/>
  <c r="F29" i="1"/>
  <c r="C29" i="1"/>
  <c r="B29" i="1"/>
  <c r="A29" i="1"/>
  <c r="X28" i="1"/>
  <c r="Q28" i="1"/>
  <c r="R28" i="1" s="1"/>
  <c r="P28" i="1"/>
  <c r="N28" i="1"/>
  <c r="K28" i="1"/>
  <c r="L28" i="1" s="1"/>
  <c r="U28" i="1" s="1"/>
  <c r="J28" i="1"/>
  <c r="T28" i="1" s="1"/>
  <c r="H28" i="1"/>
  <c r="S28" i="1" s="1"/>
  <c r="F28" i="1"/>
  <c r="C28" i="1"/>
  <c r="B28" i="1"/>
  <c r="A28" i="1"/>
  <c r="X27" i="1"/>
  <c r="Q27" i="1"/>
  <c r="R27" i="1" s="1"/>
  <c r="P27" i="1"/>
  <c r="N27" i="1"/>
  <c r="K27" i="1"/>
  <c r="L27" i="1" s="1"/>
  <c r="U27" i="1" s="1"/>
  <c r="J27" i="1"/>
  <c r="T27" i="1" s="1"/>
  <c r="H27" i="1"/>
  <c r="S27" i="1" s="1"/>
  <c r="F27" i="1"/>
  <c r="C27" i="1"/>
  <c r="B27" i="1"/>
  <c r="A27" i="1"/>
  <c r="X26" i="1"/>
  <c r="Q26" i="1"/>
  <c r="R26" i="1" s="1"/>
  <c r="P26" i="1"/>
  <c r="N26" i="1"/>
  <c r="K26" i="1"/>
  <c r="L26" i="1" s="1"/>
  <c r="U26" i="1" s="1"/>
  <c r="J26" i="1"/>
  <c r="T26" i="1" s="1"/>
  <c r="H26" i="1"/>
  <c r="S26" i="1" s="1"/>
  <c r="F26" i="1"/>
  <c r="C26" i="1"/>
  <c r="B26" i="1"/>
  <c r="A26" i="1"/>
  <c r="X25" i="1"/>
  <c r="Q25" i="1"/>
  <c r="R25" i="1" s="1"/>
  <c r="P25" i="1"/>
  <c r="N25" i="1"/>
  <c r="K25" i="1"/>
  <c r="L25" i="1" s="1"/>
  <c r="J25" i="1"/>
  <c r="T25" i="1" s="1"/>
  <c r="H25" i="1"/>
  <c r="S25" i="1" s="1"/>
  <c r="F25" i="1"/>
  <c r="C25" i="1"/>
  <c r="B25" i="1"/>
  <c r="A25" i="1"/>
  <c r="X24" i="1"/>
  <c r="Q24" i="1"/>
  <c r="R24" i="1" s="1"/>
  <c r="P24" i="1"/>
  <c r="N24" i="1"/>
  <c r="K24" i="1"/>
  <c r="L24" i="1" s="1"/>
  <c r="U24" i="1" s="1"/>
  <c r="J24" i="1"/>
  <c r="T24" i="1" s="1"/>
  <c r="H24" i="1"/>
  <c r="S24" i="1" s="1"/>
  <c r="F24" i="1"/>
  <c r="C24" i="1"/>
  <c r="B24" i="1"/>
  <c r="A24" i="1"/>
  <c r="X23" i="1"/>
  <c r="Q23" i="1"/>
  <c r="P23" i="1"/>
  <c r="N23" i="1"/>
  <c r="K23" i="1"/>
  <c r="J23" i="1"/>
  <c r="T23" i="1" s="1"/>
  <c r="H23" i="1"/>
  <c r="S23" i="1" s="1"/>
  <c r="F23" i="1"/>
  <c r="R23" i="1" s="1"/>
  <c r="C23" i="1"/>
  <c r="B23" i="1"/>
  <c r="A23" i="1"/>
  <c r="X22" i="1"/>
  <c r="Q22" i="1"/>
  <c r="P22" i="1"/>
  <c r="N22" i="1"/>
  <c r="K22" i="1"/>
  <c r="J22" i="1"/>
  <c r="T22" i="1" s="1"/>
  <c r="H22" i="1"/>
  <c r="S22" i="1" s="1"/>
  <c r="F22" i="1"/>
  <c r="R22" i="1" s="1"/>
  <c r="C22" i="1"/>
  <c r="B22" i="1"/>
  <c r="A22" i="1"/>
  <c r="X21" i="1"/>
  <c r="Q21" i="1"/>
  <c r="P21" i="1"/>
  <c r="N21" i="1"/>
  <c r="K21" i="1"/>
  <c r="J21" i="1"/>
  <c r="T21" i="1" s="1"/>
  <c r="H21" i="1"/>
  <c r="S21" i="1" s="1"/>
  <c r="F21" i="1"/>
  <c r="R21" i="1" s="1"/>
  <c r="C21" i="1"/>
  <c r="B21" i="1"/>
  <c r="A21" i="1"/>
  <c r="X20" i="1"/>
  <c r="T20" i="1"/>
  <c r="Q20" i="1"/>
  <c r="N20" i="1"/>
  <c r="K20" i="1"/>
  <c r="L20" i="1" s="1"/>
  <c r="H20" i="1"/>
  <c r="S20" i="1" s="1"/>
  <c r="F20" i="1"/>
  <c r="R20" i="1" s="1"/>
  <c r="C20" i="1"/>
  <c r="B20" i="1"/>
  <c r="A20" i="1"/>
  <c r="X19" i="1"/>
  <c r="Q19" i="1"/>
  <c r="P19" i="1"/>
  <c r="N19" i="1"/>
  <c r="K19" i="1"/>
  <c r="J19" i="1"/>
  <c r="T19" i="1" s="1"/>
  <c r="H19" i="1"/>
  <c r="S19" i="1" s="1"/>
  <c r="F19" i="1"/>
  <c r="R19" i="1" s="1"/>
  <c r="C19" i="1"/>
  <c r="B19" i="1"/>
  <c r="A19" i="1"/>
  <c r="X18" i="1"/>
  <c r="Q18" i="1"/>
  <c r="P18" i="1"/>
  <c r="N18" i="1"/>
  <c r="K18" i="1"/>
  <c r="J18" i="1"/>
  <c r="T18" i="1" s="1"/>
  <c r="H18" i="1"/>
  <c r="S18" i="1" s="1"/>
  <c r="F18" i="1"/>
  <c r="R18" i="1" s="1"/>
  <c r="C18" i="1"/>
  <c r="B18" i="1"/>
  <c r="A18" i="1"/>
  <c r="X17" i="1"/>
  <c r="Q17" i="1"/>
  <c r="R17" i="1" s="1"/>
  <c r="P17" i="1"/>
  <c r="N17" i="1"/>
  <c r="K17" i="1"/>
  <c r="J17" i="1"/>
  <c r="T17" i="1" s="1"/>
  <c r="H17" i="1"/>
  <c r="S17" i="1" s="1"/>
  <c r="F17" i="1"/>
  <c r="L17" i="1" s="1"/>
  <c r="U17" i="1" s="1"/>
  <c r="C17" i="1"/>
  <c r="B17" i="1"/>
  <c r="A17" i="1"/>
  <c r="X16" i="1"/>
  <c r="Q16" i="1"/>
  <c r="P16" i="1"/>
  <c r="N16" i="1"/>
  <c r="K16" i="1"/>
  <c r="J16" i="1"/>
  <c r="T16" i="1" s="1"/>
  <c r="H16" i="1"/>
  <c r="S16" i="1" s="1"/>
  <c r="F16" i="1"/>
  <c r="R16" i="1" s="1"/>
  <c r="C16" i="1"/>
  <c r="B16" i="1"/>
  <c r="A16" i="1"/>
  <c r="X15" i="1"/>
  <c r="Q15" i="1"/>
  <c r="P15" i="1"/>
  <c r="N15" i="1"/>
  <c r="K15" i="1"/>
  <c r="J15" i="1"/>
  <c r="T15" i="1" s="1"/>
  <c r="H15" i="1"/>
  <c r="S15" i="1" s="1"/>
  <c r="F15" i="1"/>
  <c r="R15" i="1" s="1"/>
  <c r="C15" i="1"/>
  <c r="B15" i="1"/>
  <c r="A15" i="1"/>
  <c r="X14" i="1"/>
  <c r="Q14" i="1"/>
  <c r="R14" i="1" s="1"/>
  <c r="P14" i="1"/>
  <c r="N14" i="1"/>
  <c r="K14" i="1"/>
  <c r="L14" i="1" s="1"/>
  <c r="J14" i="1"/>
  <c r="T14" i="1" s="1"/>
  <c r="H14" i="1"/>
  <c r="S14" i="1" s="1"/>
  <c r="F14" i="1"/>
  <c r="C14" i="1"/>
  <c r="B14" i="1"/>
  <c r="A14" i="1"/>
  <c r="X13" i="1"/>
  <c r="Q13" i="1"/>
  <c r="R13" i="1" s="1"/>
  <c r="P13" i="1"/>
  <c r="N13" i="1"/>
  <c r="K13" i="1"/>
  <c r="L13" i="1" s="1"/>
  <c r="U13" i="1" s="1"/>
  <c r="J13" i="1"/>
  <c r="T13" i="1" s="1"/>
  <c r="H13" i="1"/>
  <c r="S13" i="1" s="1"/>
  <c r="F13" i="1"/>
  <c r="C13" i="1"/>
  <c r="B13" i="1"/>
  <c r="A13" i="1"/>
  <c r="X12" i="1"/>
  <c r="Q12" i="1"/>
  <c r="R12" i="1" s="1"/>
  <c r="P12" i="1"/>
  <c r="N12" i="1"/>
  <c r="K12" i="1"/>
  <c r="L12" i="1" s="1"/>
  <c r="J12" i="1"/>
  <c r="T12" i="1" s="1"/>
  <c r="H12" i="1"/>
  <c r="S12" i="1" s="1"/>
  <c r="F12" i="1"/>
  <c r="C12" i="1"/>
  <c r="B12" i="1"/>
  <c r="A12" i="1"/>
  <c r="X11" i="1"/>
  <c r="X35" i="1" s="1"/>
  <c r="X36" i="1" s="1"/>
  <c r="Q11" i="1"/>
  <c r="Q35" i="1" s="1"/>
  <c r="P11" i="1"/>
  <c r="N11" i="1"/>
  <c r="K11" i="1"/>
  <c r="K35" i="1" s="1"/>
  <c r="L35" i="1" s="1"/>
  <c r="J11" i="1"/>
  <c r="T11" i="1" s="1"/>
  <c r="H11" i="1"/>
  <c r="S11" i="1" s="1"/>
  <c r="F11" i="1"/>
  <c r="F35" i="1" s="1"/>
  <c r="C11" i="1"/>
  <c r="B11" i="1"/>
  <c r="A11" i="1"/>
  <c r="K5" i="1"/>
  <c r="L4" i="1"/>
  <c r="K4" i="1"/>
  <c r="U20" i="1" l="1"/>
  <c r="R35" i="1"/>
  <c r="U35" i="1" s="1"/>
  <c r="U12" i="1"/>
  <c r="U14" i="1"/>
  <c r="U25" i="1"/>
  <c r="U29" i="1"/>
  <c r="L11" i="1"/>
  <c r="U11" i="1" s="1"/>
  <c r="R11" i="1"/>
  <c r="L15" i="1"/>
  <c r="U15" i="1" s="1"/>
  <c r="L16" i="1"/>
  <c r="U16" i="1" s="1"/>
  <c r="L18" i="1"/>
  <c r="U18" i="1" s="1"/>
  <c r="L19" i="1"/>
  <c r="U19" i="1" s="1"/>
  <c r="L21" i="1"/>
  <c r="U21" i="1" s="1"/>
  <c r="L22" i="1"/>
  <c r="U22" i="1" s="1"/>
  <c r="L23" i="1"/>
  <c r="U23" i="1" s="1"/>
  <c r="L31" i="1"/>
  <c r="U31" i="1" s="1"/>
  <c r="L33" i="1"/>
  <c r="U33" i="1" s="1"/>
</calcChain>
</file>

<file path=xl/sharedStrings.xml><?xml version="1.0" encoding="utf-8"?>
<sst xmlns="http://schemas.openxmlformats.org/spreadsheetml/2006/main" count="55" uniqueCount="29">
  <si>
    <t>TABEL 9</t>
  </si>
  <si>
    <t>ANGKA KESEMBUHAN DAN PENGOBATAN LENGKAP TB PARU BTA+ SERTA KEBERHASILAN PENGOBATAN MENURUT JENIS KELAMIN, KECAMATAN, DAN PUSKESMAS</t>
  </si>
  <si>
    <t>NO</t>
  </si>
  <si>
    <t>KECAMATAN</t>
  </si>
  <si>
    <t>PUSKESMAS</t>
  </si>
  <si>
    <t>BTA (+) DIOBATI</t>
  </si>
  <si>
    <r>
      <t>ANGKA KESEMBUHAN</t>
    </r>
    <r>
      <rPr>
        <i/>
        <sz val="11"/>
        <rFont val="Arial"/>
        <family val="2"/>
      </rPr>
      <t xml:space="preserve"> (CURE RATE)</t>
    </r>
  </si>
  <si>
    <r>
      <t xml:space="preserve">ANGKA PENGOBATAN LENGKAP
</t>
    </r>
    <r>
      <rPr>
        <i/>
        <sz val="11"/>
        <rFont val="Arial"/>
        <family val="2"/>
      </rPr>
      <t>(COMPLETE RATE)</t>
    </r>
  </si>
  <si>
    <r>
      <t xml:space="preserve">ANGKA KEBERHASILAN PENGOBATAN </t>
    </r>
    <r>
      <rPr>
        <i/>
        <sz val="11"/>
        <rFont val="Arial"/>
        <family val="2"/>
      </rPr>
      <t>(SUCCESS RATE/SR)</t>
    </r>
  </si>
  <si>
    <t>JUMLAH KEMATIAN SELAMA PENGOBATAN</t>
  </si>
  <si>
    <t>L</t>
  </si>
  <si>
    <t>P</t>
  </si>
  <si>
    <t>L + P</t>
  </si>
  <si>
    <t>JUMLAH</t>
  </si>
  <si>
    <t>%</t>
  </si>
  <si>
    <t>L+P</t>
  </si>
  <si>
    <t>RSU</t>
  </si>
  <si>
    <t>QIM</t>
  </si>
  <si>
    <t>JUMLAH 2017</t>
  </si>
  <si>
    <t>ANGKA KEMATIAN SELAMA PENGOBATAN PER 100.000 PENDUDUK</t>
  </si>
  <si>
    <t>JUMLAH 2016</t>
  </si>
  <si>
    <t>JUMLAH 2015</t>
  </si>
  <si>
    <t>JUMLAH 2014</t>
  </si>
  <si>
    <t>JUMLAH 2013</t>
  </si>
  <si>
    <t>JUMLAH 2012</t>
  </si>
  <si>
    <t>Sumber : Bidang P2P</t>
  </si>
  <si>
    <r>
      <t xml:space="preserve">Keterangan: </t>
    </r>
    <r>
      <rPr>
        <vertAlign val="superscript"/>
        <sz val="12"/>
        <rFont val="Arial"/>
        <family val="2"/>
      </rPr>
      <t/>
    </r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</si>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</sst>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4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1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2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7" fontId="6" fillId="2" borderId="25" xfId="3" applyNumberFormat="1" applyFont="1" applyFill="1" applyBorder="1" applyAlignment="1" applyProtection="1">
      <alignment horizontal="right" vertical="center"/>
    </xf>
    <xf numFmtId="37" fontId="3" fillId="0" borderId="25" xfId="2" applyNumberFormat="1" applyFont="1" applyFill="1" applyBorder="1" applyAlignment="1">
      <alignment vertical="center"/>
    </xf>
    <xf numFmtId="37" fontId="7" fillId="2" borderId="25" xfId="0" applyNumberFormat="1" applyFont="1" applyFill="1" applyBorder="1" applyAlignment="1">
      <alignment vertical="center"/>
    </xf>
    <xf numFmtId="2" fontId="3" fillId="0" borderId="25" xfId="2" applyNumberFormat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2" fontId="3" fillId="0" borderId="27" xfId="2" applyNumberFormat="1" applyFont="1" applyFill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/>
    </xf>
    <xf numFmtId="1" fontId="3" fillId="0" borderId="28" xfId="2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7" fontId="6" fillId="2" borderId="26" xfId="3" applyNumberFormat="1" applyFont="1" applyFill="1" applyBorder="1" applyAlignment="1" applyProtection="1">
      <alignment horizontal="right" vertical="center"/>
    </xf>
    <xf numFmtId="37" fontId="3" fillId="0" borderId="26" xfId="2" applyNumberFormat="1" applyFont="1" applyFill="1" applyBorder="1" applyAlignment="1">
      <alignment vertical="center"/>
    </xf>
    <xf numFmtId="37" fontId="7" fillId="2" borderId="26" xfId="0" applyNumberFormat="1" applyFont="1" applyFill="1" applyBorder="1" applyAlignment="1">
      <alignment vertical="center"/>
    </xf>
    <xf numFmtId="2" fontId="3" fillId="0" borderId="26" xfId="2" applyNumberFormat="1" applyFont="1" applyFill="1" applyBorder="1" applyAlignment="1">
      <alignment vertical="center"/>
    </xf>
    <xf numFmtId="2" fontId="3" fillId="0" borderId="30" xfId="2" applyNumberFormat="1" applyFont="1" applyFill="1" applyBorder="1" applyAlignment="1">
      <alignment vertical="center"/>
    </xf>
    <xf numFmtId="1" fontId="3" fillId="2" borderId="26" xfId="3" applyNumberFormat="1" applyFont="1" applyFill="1" applyBorder="1" applyAlignment="1">
      <alignment horizontal="right" vertical="center"/>
    </xf>
    <xf numFmtId="1" fontId="3" fillId="0" borderId="31" xfId="2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37" fontId="6" fillId="2" borderId="26" xfId="3" applyNumberFormat="1" applyFont="1" applyFill="1" applyBorder="1" applyAlignment="1">
      <alignment horizontal="right" vertical="center"/>
    </xf>
    <xf numFmtId="3" fontId="3" fillId="2" borderId="26" xfId="3" applyNumberFormat="1" applyFont="1" applyFill="1" applyBorder="1" applyAlignment="1">
      <alignment horizontal="right" vertical="center"/>
    </xf>
    <xf numFmtId="3" fontId="3" fillId="2" borderId="26" xfId="3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7" fontId="3" fillId="0" borderId="12" xfId="2" applyNumberFormat="1" applyFont="1" applyFill="1" applyBorder="1" applyAlignment="1">
      <alignment horizontal="right" vertical="center"/>
    </xf>
    <xf numFmtId="37" fontId="3" fillId="0" borderId="12" xfId="2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vertical="center"/>
    </xf>
    <xf numFmtId="2" fontId="3" fillId="0" borderId="32" xfId="2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7" fontId="3" fillId="0" borderId="9" xfId="2" applyNumberFormat="1" applyFont="1" applyFill="1" applyBorder="1" applyAlignment="1">
      <alignment horizontal="right" vertical="center"/>
    </xf>
    <xf numFmtId="2" fontId="3" fillId="0" borderId="9" xfId="2" applyNumberFormat="1" applyFont="1" applyFill="1" applyBorder="1" applyAlignment="1">
      <alignment vertical="center"/>
    </xf>
    <xf numFmtId="2" fontId="3" fillId="0" borderId="8" xfId="2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7" fontId="3" fillId="0" borderId="36" xfId="2" applyNumberFormat="1" applyFont="1" applyFill="1" applyBorder="1" applyAlignment="1">
      <alignment horizontal="right" vertical="center"/>
    </xf>
    <xf numFmtId="37" fontId="3" fillId="0" borderId="36" xfId="2" applyNumberFormat="1" applyFont="1" applyFill="1" applyBorder="1" applyAlignment="1">
      <alignment vertical="center"/>
    </xf>
    <xf numFmtId="37" fontId="3" fillId="3" borderId="37" xfId="2" applyNumberFormat="1" applyFont="1" applyFill="1" applyBorder="1" applyAlignment="1">
      <alignment vertical="center"/>
    </xf>
    <xf numFmtId="37" fontId="3" fillId="3" borderId="38" xfId="2" applyNumberFormat="1" applyFont="1" applyFill="1" applyBorder="1" applyAlignment="1">
      <alignment vertical="center"/>
    </xf>
    <xf numFmtId="37" fontId="3" fillId="3" borderId="39" xfId="2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7" fontId="3" fillId="0" borderId="9" xfId="2" applyNumberFormat="1" applyFont="1" applyFill="1" applyBorder="1" applyAlignment="1">
      <alignment vertical="center"/>
    </xf>
    <xf numFmtId="37" fontId="3" fillId="0" borderId="10" xfId="2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40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39" fontId="2" fillId="0" borderId="25" xfId="2" applyNumberFormat="1" applyFont="1" applyFill="1" applyBorder="1" applyAlignment="1">
      <alignment vertical="center"/>
    </xf>
    <xf numFmtId="39" fontId="2" fillId="0" borderId="28" xfId="2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37" fontId="2" fillId="0" borderId="16" xfId="2" applyNumberFormat="1" applyFont="1" applyFill="1" applyBorder="1" applyAlignment="1">
      <alignment vertical="center"/>
    </xf>
    <xf numFmtId="0" fontId="2" fillId="0" borderId="16" xfId="0" quotePrefix="1" applyFont="1" applyFill="1" applyBorder="1" applyAlignment="1">
      <alignment horizontal="left" vertical="center"/>
    </xf>
    <xf numFmtId="0" fontId="2" fillId="4" borderId="16" xfId="0" applyFont="1" applyFill="1" applyBorder="1" applyAlignment="1">
      <alignment vertical="center"/>
    </xf>
    <xf numFmtId="39" fontId="2" fillId="0" borderId="16" xfId="2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4" xfId="0" quotePrefix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37" fontId="2" fillId="0" borderId="20" xfId="2" applyNumberFormat="1" applyFont="1" applyFill="1" applyBorder="1" applyAlignment="1">
      <alignment vertical="center"/>
    </xf>
    <xf numFmtId="37" fontId="2" fillId="0" borderId="43" xfId="2" applyNumberFormat="1" applyFont="1" applyFill="1" applyBorder="1" applyAlignment="1">
      <alignment vertical="center"/>
    </xf>
    <xf numFmtId="39" fontId="2" fillId="0" borderId="12" xfId="2" applyNumberFormat="1" applyFont="1" applyFill="1" applyBorder="1" applyAlignment="1">
      <alignment vertical="center"/>
    </xf>
    <xf numFmtId="39" fontId="2" fillId="0" borderId="33" xfId="2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7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37" fontId="2" fillId="0" borderId="9" xfId="2" applyNumberFormat="1" applyFont="1" applyFill="1" applyBorder="1" applyAlignment="1">
      <alignment vertical="center"/>
    </xf>
    <xf numFmtId="37" fontId="2" fillId="0" borderId="10" xfId="2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39" fontId="2" fillId="0" borderId="36" xfId="2" applyNumberFormat="1" applyFont="1" applyFill="1" applyBorder="1" applyAlignment="1">
      <alignment vertical="center"/>
    </xf>
    <xf numFmtId="39" fontId="2" fillId="0" borderId="44" xfId="2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</cellXfs>
  <cellStyles count="101">
    <cellStyle name="Comma" xfId="1" builtinId="3"/>
    <cellStyle name="Comma [0]" xfId="2" builtinId="6"/>
    <cellStyle name="Comma [0] 2" xfId="4"/>
    <cellStyle name="Comma [0] 2 2" xfId="3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>
        <row r="36">
          <cell r="D36">
            <v>380574</v>
          </cell>
          <cell r="E36">
            <v>381803</v>
          </cell>
          <cell r="F36">
            <v>762377</v>
          </cell>
        </row>
        <row r="46">
          <cell r="D46">
            <v>359074</v>
          </cell>
          <cell r="E46">
            <v>359379</v>
          </cell>
          <cell r="F46">
            <v>718453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rgb="FF002060"/>
  </sheetPr>
  <dimension ref="A1:AB51"/>
  <sheetViews>
    <sheetView tabSelected="1" view="pageBreakPreview" zoomScale="60" zoomScaleNormal="70" workbookViewId="0">
      <selection activeCell="V22" sqref="V22"/>
    </sheetView>
  </sheetViews>
  <sheetFormatPr defaultRowHeight="15" x14ac:dyDescent="0.2"/>
  <cols>
    <col min="1" max="1" width="5.7109375" style="3" customWidth="1"/>
    <col min="2" max="2" width="17.42578125" style="3" customWidth="1"/>
    <col min="3" max="3" width="16.7109375" style="3" customWidth="1"/>
    <col min="4" max="11" width="8.7109375" style="3" customWidth="1"/>
    <col min="12" max="12" width="9.85546875" style="3" customWidth="1"/>
    <col min="13" max="20" width="8.7109375" style="3" customWidth="1"/>
    <col min="21" max="21" width="9.7109375" style="3" customWidth="1"/>
    <col min="22" max="22" width="9.140625" style="2" customWidth="1"/>
    <col min="23" max="24" width="8.7109375" style="2" customWidth="1"/>
    <col min="25" max="27" width="12.7109375" style="4" customWidth="1"/>
    <col min="28" max="16384" width="9.140625" style="3"/>
  </cols>
  <sheetData>
    <row r="1" spans="1:27" x14ac:dyDescent="0.2">
      <c r="A1" s="1" t="s">
        <v>0</v>
      </c>
      <c r="B1" s="2"/>
    </row>
    <row r="3" spans="1:27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</row>
    <row r="4" spans="1:27" x14ac:dyDescent="0.2">
      <c r="B4" s="4"/>
      <c r="C4" s="4"/>
      <c r="E4" s="6"/>
      <c r="F4" s="6"/>
      <c r="K4" s="7" t="str">
        <f>'[1]1'!F5</f>
        <v>KABUPATEN/KOTA</v>
      </c>
      <c r="L4" s="6" t="str">
        <f>'[1]1'!G5</f>
        <v>BATANG</v>
      </c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</row>
    <row r="5" spans="1:27" x14ac:dyDescent="0.2">
      <c r="B5" s="4"/>
      <c r="C5" s="4"/>
      <c r="E5" s="6"/>
      <c r="F5" s="6"/>
      <c r="K5" s="7" t="str">
        <f>'[1]1'!F6</f>
        <v xml:space="preserve">TAHUN </v>
      </c>
      <c r="L5" s="6">
        <v>2016</v>
      </c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</row>
    <row r="6" spans="1:27" ht="15.75" thickBot="1" x14ac:dyDescent="0.25">
      <c r="A6" s="10"/>
      <c r="B6" s="10"/>
      <c r="C6" s="10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9"/>
      <c r="W6" s="9"/>
      <c r="X6" s="9"/>
    </row>
    <row r="7" spans="1:27" s="2" customFormat="1" ht="31.5" customHeight="1" x14ac:dyDescent="0.2">
      <c r="A7" s="11" t="s">
        <v>2</v>
      </c>
      <c r="B7" s="12" t="s">
        <v>3</v>
      </c>
      <c r="C7" s="12" t="s">
        <v>4</v>
      </c>
      <c r="D7" s="13" t="s">
        <v>5</v>
      </c>
      <c r="E7" s="14"/>
      <c r="F7" s="15"/>
      <c r="G7" s="16" t="s">
        <v>6</v>
      </c>
      <c r="H7" s="17"/>
      <c r="I7" s="17"/>
      <c r="J7" s="17"/>
      <c r="K7" s="17"/>
      <c r="L7" s="18"/>
      <c r="M7" s="16" t="s">
        <v>7</v>
      </c>
      <c r="N7" s="17"/>
      <c r="O7" s="18"/>
      <c r="P7" s="17"/>
      <c r="Q7" s="17"/>
      <c r="R7" s="18"/>
      <c r="S7" s="13" t="s">
        <v>8</v>
      </c>
      <c r="T7" s="14"/>
      <c r="U7" s="15"/>
      <c r="V7" s="19" t="s">
        <v>9</v>
      </c>
      <c r="W7" s="19"/>
      <c r="X7" s="20"/>
      <c r="Y7" s="21"/>
      <c r="Z7" s="21"/>
      <c r="AA7" s="21"/>
    </row>
    <row r="8" spans="1:27" s="2" customFormat="1" ht="28.5" customHeight="1" x14ac:dyDescent="0.2">
      <c r="A8" s="22"/>
      <c r="B8" s="23"/>
      <c r="C8" s="23"/>
      <c r="D8" s="24"/>
      <c r="E8" s="25"/>
      <c r="F8" s="26"/>
      <c r="G8" s="27" t="s">
        <v>10</v>
      </c>
      <c r="H8" s="27"/>
      <c r="I8" s="27" t="s">
        <v>11</v>
      </c>
      <c r="J8" s="27"/>
      <c r="K8" s="27" t="s">
        <v>12</v>
      </c>
      <c r="L8" s="27"/>
      <c r="M8" s="27" t="s">
        <v>10</v>
      </c>
      <c r="N8" s="27"/>
      <c r="O8" s="27" t="s">
        <v>11</v>
      </c>
      <c r="P8" s="28"/>
      <c r="Q8" s="27" t="s">
        <v>12</v>
      </c>
      <c r="R8" s="27"/>
      <c r="S8" s="24"/>
      <c r="T8" s="25"/>
      <c r="U8" s="26"/>
      <c r="V8" s="29"/>
      <c r="W8" s="29"/>
      <c r="X8" s="30"/>
      <c r="Y8" s="31"/>
      <c r="Z8" s="31"/>
      <c r="AA8" s="31"/>
    </row>
    <row r="9" spans="1:27" ht="25.5" customHeight="1" x14ac:dyDescent="0.2">
      <c r="A9" s="32"/>
      <c r="B9" s="33"/>
      <c r="C9" s="33"/>
      <c r="D9" s="34" t="s">
        <v>10</v>
      </c>
      <c r="E9" s="34" t="s">
        <v>11</v>
      </c>
      <c r="F9" s="34" t="s">
        <v>12</v>
      </c>
      <c r="G9" s="35" t="s">
        <v>13</v>
      </c>
      <c r="H9" s="35" t="s">
        <v>14</v>
      </c>
      <c r="I9" s="35" t="s">
        <v>13</v>
      </c>
      <c r="J9" s="35" t="s">
        <v>14</v>
      </c>
      <c r="K9" s="35" t="s">
        <v>13</v>
      </c>
      <c r="L9" s="34" t="s">
        <v>14</v>
      </c>
      <c r="M9" s="35" t="s">
        <v>13</v>
      </c>
      <c r="N9" s="35" t="s">
        <v>14</v>
      </c>
      <c r="O9" s="35" t="s">
        <v>13</v>
      </c>
      <c r="P9" s="36" t="s">
        <v>14</v>
      </c>
      <c r="Q9" s="35" t="s">
        <v>13</v>
      </c>
      <c r="R9" s="34" t="s">
        <v>14</v>
      </c>
      <c r="S9" s="35" t="s">
        <v>10</v>
      </c>
      <c r="T9" s="35" t="s">
        <v>11</v>
      </c>
      <c r="U9" s="35" t="s">
        <v>15</v>
      </c>
      <c r="V9" s="37" t="s">
        <v>10</v>
      </c>
      <c r="W9" s="37" t="s">
        <v>11</v>
      </c>
      <c r="X9" s="38" t="s">
        <v>15</v>
      </c>
      <c r="Y9" s="39"/>
      <c r="Z9" s="40"/>
      <c r="AA9" s="40"/>
    </row>
    <row r="10" spans="1:27" x14ac:dyDescent="0.2">
      <c r="A10" s="41">
        <v>1</v>
      </c>
      <c r="B10" s="42">
        <v>2</v>
      </c>
      <c r="C10" s="43">
        <v>3</v>
      </c>
      <c r="D10" s="42">
        <v>4</v>
      </c>
      <c r="E10" s="43">
        <v>5</v>
      </c>
      <c r="F10" s="42">
        <v>6</v>
      </c>
      <c r="G10" s="43">
        <v>7</v>
      </c>
      <c r="H10" s="42">
        <v>8</v>
      </c>
      <c r="I10" s="43">
        <v>9</v>
      </c>
      <c r="J10" s="42">
        <v>10</v>
      </c>
      <c r="K10" s="43">
        <v>11</v>
      </c>
      <c r="L10" s="42">
        <v>12</v>
      </c>
      <c r="M10" s="43">
        <v>13</v>
      </c>
      <c r="N10" s="42">
        <v>14</v>
      </c>
      <c r="O10" s="43">
        <v>15</v>
      </c>
      <c r="P10" s="44">
        <v>16</v>
      </c>
      <c r="Q10" s="43">
        <v>17</v>
      </c>
      <c r="R10" s="42">
        <v>18</v>
      </c>
      <c r="S10" s="43">
        <v>19</v>
      </c>
      <c r="T10" s="42">
        <v>20</v>
      </c>
      <c r="U10" s="43">
        <v>21</v>
      </c>
      <c r="V10" s="43">
        <v>22</v>
      </c>
      <c r="W10" s="42">
        <v>23</v>
      </c>
      <c r="X10" s="45">
        <v>24</v>
      </c>
      <c r="Y10" s="39"/>
      <c r="Z10" s="40"/>
      <c r="AA10" s="40"/>
    </row>
    <row r="11" spans="1:27" x14ac:dyDescent="0.2">
      <c r="A11" s="46">
        <f>'[1]4'!A12</f>
        <v>1</v>
      </c>
      <c r="B11" s="47" t="str">
        <f>'[1]4'!B12</f>
        <v>Wonotunggal</v>
      </c>
      <c r="C11" s="48" t="str">
        <f>'[1]4'!C12</f>
        <v>Wonotunggal</v>
      </c>
      <c r="D11" s="49">
        <v>11</v>
      </c>
      <c r="E11" s="49">
        <v>3</v>
      </c>
      <c r="F11" s="50">
        <f t="shared" ref="F11:F30" si="0">SUM(D11,E11)</f>
        <v>14</v>
      </c>
      <c r="G11" s="51">
        <v>11</v>
      </c>
      <c r="H11" s="52">
        <f t="shared" ref="H11:H35" si="1">+G11/D11*100</f>
        <v>100</v>
      </c>
      <c r="I11" s="51">
        <v>3</v>
      </c>
      <c r="J11" s="52">
        <f t="shared" ref="J11:J35" si="2">+I11/E11*100</f>
        <v>100</v>
      </c>
      <c r="K11" s="50">
        <f>G11+I11</f>
        <v>14</v>
      </c>
      <c r="L11" s="52">
        <f t="shared" ref="L11:L35" si="3">K11/F11*100</f>
        <v>100</v>
      </c>
      <c r="M11" s="53">
        <v>0</v>
      </c>
      <c r="N11" s="52">
        <f t="shared" ref="N11:N35" si="4">M11/D11*100</f>
        <v>0</v>
      </c>
      <c r="O11" s="54">
        <v>0</v>
      </c>
      <c r="P11" s="55">
        <f t="shared" ref="P11:P35" si="5">O11/E11*100</f>
        <v>0</v>
      </c>
      <c r="Q11" s="50">
        <f>M11+O11</f>
        <v>0</v>
      </c>
      <c r="R11" s="52">
        <f t="shared" ref="R11:R35" si="6">Q11/F11*100</f>
        <v>0</v>
      </c>
      <c r="S11" s="52">
        <f>SUM(H11,N11)</f>
        <v>100</v>
      </c>
      <c r="T11" s="52">
        <f>SUM(J11,P11)</f>
        <v>100</v>
      </c>
      <c r="U11" s="52">
        <f>SUM(L11,R11)</f>
        <v>100</v>
      </c>
      <c r="V11" s="56">
        <v>0</v>
      </c>
      <c r="W11" s="56">
        <v>0</v>
      </c>
      <c r="X11" s="57">
        <f t="shared" ref="X11:X30" si="7">+V11+W11</f>
        <v>0</v>
      </c>
      <c r="Y11" s="58"/>
      <c r="Z11" s="59"/>
      <c r="AA11" s="60"/>
    </row>
    <row r="12" spans="1:27" x14ac:dyDescent="0.2">
      <c r="A12" s="61">
        <f>'[1]4'!A13</f>
        <v>2</v>
      </c>
      <c r="B12" s="62" t="str">
        <f>'[1]4'!B13</f>
        <v>Bandar</v>
      </c>
      <c r="C12" s="63" t="str">
        <f>'[1]4'!C13</f>
        <v>Bandar I</v>
      </c>
      <c r="D12" s="64">
        <v>18</v>
      </c>
      <c r="E12" s="64">
        <v>22</v>
      </c>
      <c r="F12" s="65">
        <f t="shared" si="0"/>
        <v>40</v>
      </c>
      <c r="G12" s="66">
        <v>18</v>
      </c>
      <c r="H12" s="67">
        <f t="shared" si="1"/>
        <v>100</v>
      </c>
      <c r="I12" s="66">
        <v>22</v>
      </c>
      <c r="J12" s="67">
        <f t="shared" si="2"/>
        <v>100</v>
      </c>
      <c r="K12" s="65">
        <f>G12+I12</f>
        <v>40</v>
      </c>
      <c r="L12" s="67">
        <f t="shared" si="3"/>
        <v>100</v>
      </c>
      <c r="M12" s="54">
        <v>0</v>
      </c>
      <c r="N12" s="67">
        <f t="shared" si="4"/>
        <v>0</v>
      </c>
      <c r="O12" s="54">
        <v>0</v>
      </c>
      <c r="P12" s="68">
        <f t="shared" si="5"/>
        <v>0</v>
      </c>
      <c r="Q12" s="65">
        <f>M12+O12</f>
        <v>0</v>
      </c>
      <c r="R12" s="67">
        <f t="shared" si="6"/>
        <v>0</v>
      </c>
      <c r="S12" s="67">
        <f>SUM(H12,N12)</f>
        <v>100</v>
      </c>
      <c r="T12" s="67">
        <f>SUM(J12,P12)</f>
        <v>100</v>
      </c>
      <c r="U12" s="67">
        <f>SUM(L12,R12)</f>
        <v>100</v>
      </c>
      <c r="V12" s="56">
        <v>0</v>
      </c>
      <c r="W12" s="69">
        <v>0</v>
      </c>
      <c r="X12" s="70">
        <f t="shared" si="7"/>
        <v>0</v>
      </c>
      <c r="Y12" s="58"/>
      <c r="Z12" s="59"/>
      <c r="AA12" s="60"/>
    </row>
    <row r="13" spans="1:27" x14ac:dyDescent="0.2">
      <c r="A13" s="71">
        <f>'[1]4'!A14</f>
        <v>0</v>
      </c>
      <c r="B13" s="72">
        <f>'[1]4'!B14</f>
        <v>0</v>
      </c>
      <c r="C13" s="63" t="str">
        <f>'[1]4'!C14</f>
        <v>Bandar II</v>
      </c>
      <c r="D13" s="64">
        <v>12</v>
      </c>
      <c r="E13" s="64">
        <v>8</v>
      </c>
      <c r="F13" s="65">
        <f t="shared" si="0"/>
        <v>20</v>
      </c>
      <c r="G13" s="66">
        <v>12</v>
      </c>
      <c r="H13" s="67">
        <f t="shared" si="1"/>
        <v>100</v>
      </c>
      <c r="I13" s="66">
        <v>7</v>
      </c>
      <c r="J13" s="67">
        <f t="shared" si="2"/>
        <v>87.5</v>
      </c>
      <c r="K13" s="65">
        <f t="shared" ref="K13:K33" si="8">G13+I13</f>
        <v>19</v>
      </c>
      <c r="L13" s="67">
        <f t="shared" si="3"/>
        <v>95</v>
      </c>
      <c r="M13" s="54">
        <v>0</v>
      </c>
      <c r="N13" s="67">
        <f t="shared" si="4"/>
        <v>0</v>
      </c>
      <c r="O13" s="54">
        <v>0</v>
      </c>
      <c r="P13" s="68">
        <f t="shared" si="5"/>
        <v>0</v>
      </c>
      <c r="Q13" s="65">
        <f t="shared" ref="Q13:Q33" si="9">M13+O13</f>
        <v>0</v>
      </c>
      <c r="R13" s="67">
        <f t="shared" si="6"/>
        <v>0</v>
      </c>
      <c r="S13" s="67">
        <f t="shared" ref="S13:S33" si="10">SUM(H13,N13)</f>
        <v>100</v>
      </c>
      <c r="T13" s="67">
        <f t="shared" ref="T13:T33" si="11">SUM(J13,P13)</f>
        <v>87.5</v>
      </c>
      <c r="U13" s="67">
        <f t="shared" ref="U13:U35" si="12">SUM(L13,R13)</f>
        <v>95</v>
      </c>
      <c r="V13" s="56">
        <v>0</v>
      </c>
      <c r="W13" s="56">
        <v>1</v>
      </c>
      <c r="X13" s="70">
        <f t="shared" si="7"/>
        <v>1</v>
      </c>
      <c r="Y13" s="58"/>
      <c r="Z13" s="59"/>
      <c r="AA13" s="60"/>
    </row>
    <row r="14" spans="1:27" x14ac:dyDescent="0.2">
      <c r="A14" s="61">
        <f>'[1]4'!A15</f>
        <v>3</v>
      </c>
      <c r="B14" s="62" t="str">
        <f>'[1]4'!B15</f>
        <v>Blado</v>
      </c>
      <c r="C14" s="63" t="str">
        <f>'[1]4'!C15</f>
        <v>Blado I</v>
      </c>
      <c r="D14" s="64">
        <v>11</v>
      </c>
      <c r="E14" s="64">
        <v>12</v>
      </c>
      <c r="F14" s="65">
        <f t="shared" si="0"/>
        <v>23</v>
      </c>
      <c r="G14" s="66">
        <v>11</v>
      </c>
      <c r="H14" s="67">
        <f t="shared" si="1"/>
        <v>100</v>
      </c>
      <c r="I14" s="66">
        <v>12</v>
      </c>
      <c r="J14" s="67">
        <f t="shared" si="2"/>
        <v>100</v>
      </c>
      <c r="K14" s="65">
        <f t="shared" si="8"/>
        <v>23</v>
      </c>
      <c r="L14" s="67">
        <f t="shared" si="3"/>
        <v>100</v>
      </c>
      <c r="M14" s="54">
        <v>0</v>
      </c>
      <c r="N14" s="67">
        <f t="shared" si="4"/>
        <v>0</v>
      </c>
      <c r="O14" s="54">
        <v>0</v>
      </c>
      <c r="P14" s="68">
        <f t="shared" si="5"/>
        <v>0</v>
      </c>
      <c r="Q14" s="65">
        <f t="shared" si="9"/>
        <v>0</v>
      </c>
      <c r="R14" s="67">
        <f t="shared" si="6"/>
        <v>0</v>
      </c>
      <c r="S14" s="67">
        <f t="shared" si="10"/>
        <v>100</v>
      </c>
      <c r="T14" s="67">
        <f t="shared" si="11"/>
        <v>100</v>
      </c>
      <c r="U14" s="67">
        <f t="shared" si="12"/>
        <v>100</v>
      </c>
      <c r="V14" s="56">
        <v>0</v>
      </c>
      <c r="W14" s="56">
        <v>0</v>
      </c>
      <c r="X14" s="70">
        <f t="shared" si="7"/>
        <v>0</v>
      </c>
      <c r="Y14" s="58"/>
      <c r="Z14" s="59"/>
      <c r="AA14" s="60"/>
    </row>
    <row r="15" spans="1:27" x14ac:dyDescent="0.2">
      <c r="A15" s="71">
        <f>'[1]4'!A16</f>
        <v>0</v>
      </c>
      <c r="B15" s="72">
        <f>'[1]4'!B16</f>
        <v>0</v>
      </c>
      <c r="C15" s="63" t="str">
        <f>'[1]4'!C16</f>
        <v>Blado II</v>
      </c>
      <c r="D15" s="64">
        <v>8</v>
      </c>
      <c r="E15" s="64">
        <v>4</v>
      </c>
      <c r="F15" s="65">
        <f t="shared" si="0"/>
        <v>12</v>
      </c>
      <c r="G15" s="66">
        <v>8</v>
      </c>
      <c r="H15" s="67">
        <f t="shared" si="1"/>
        <v>100</v>
      </c>
      <c r="I15" s="66">
        <v>4</v>
      </c>
      <c r="J15" s="67">
        <f t="shared" si="2"/>
        <v>100</v>
      </c>
      <c r="K15" s="65">
        <f t="shared" si="8"/>
        <v>12</v>
      </c>
      <c r="L15" s="67">
        <f t="shared" si="3"/>
        <v>100</v>
      </c>
      <c r="M15" s="54">
        <v>0</v>
      </c>
      <c r="N15" s="67">
        <f t="shared" si="4"/>
        <v>0</v>
      </c>
      <c r="O15" s="54">
        <v>0</v>
      </c>
      <c r="P15" s="68">
        <f t="shared" si="5"/>
        <v>0</v>
      </c>
      <c r="Q15" s="65">
        <f t="shared" si="9"/>
        <v>0</v>
      </c>
      <c r="R15" s="67">
        <f t="shared" si="6"/>
        <v>0</v>
      </c>
      <c r="S15" s="67">
        <f t="shared" si="10"/>
        <v>100</v>
      </c>
      <c r="T15" s="67">
        <f t="shared" si="11"/>
        <v>100</v>
      </c>
      <c r="U15" s="67">
        <f t="shared" si="12"/>
        <v>100</v>
      </c>
      <c r="V15" s="56">
        <v>0</v>
      </c>
      <c r="W15" s="56">
        <v>0</v>
      </c>
      <c r="X15" s="70">
        <f t="shared" si="7"/>
        <v>0</v>
      </c>
      <c r="Y15" s="58"/>
      <c r="Z15" s="59"/>
      <c r="AA15" s="60"/>
    </row>
    <row r="16" spans="1:27" x14ac:dyDescent="0.2">
      <c r="A16" s="61">
        <f>'[1]4'!A17</f>
        <v>4</v>
      </c>
      <c r="B16" s="62" t="str">
        <f>'[1]4'!C17</f>
        <v xml:space="preserve">Reban </v>
      </c>
      <c r="C16" s="63" t="str">
        <f>'[1]4'!C17</f>
        <v xml:space="preserve">Reban </v>
      </c>
      <c r="D16" s="64">
        <v>20</v>
      </c>
      <c r="E16" s="64">
        <v>9</v>
      </c>
      <c r="F16" s="65">
        <f t="shared" si="0"/>
        <v>29</v>
      </c>
      <c r="G16" s="66">
        <v>19</v>
      </c>
      <c r="H16" s="67">
        <f t="shared" si="1"/>
        <v>95</v>
      </c>
      <c r="I16" s="66">
        <v>9</v>
      </c>
      <c r="J16" s="67">
        <f t="shared" si="2"/>
        <v>100</v>
      </c>
      <c r="K16" s="65">
        <f t="shared" si="8"/>
        <v>28</v>
      </c>
      <c r="L16" s="67">
        <f t="shared" si="3"/>
        <v>96.551724137931032</v>
      </c>
      <c r="M16" s="54">
        <v>0</v>
      </c>
      <c r="N16" s="67">
        <f t="shared" si="4"/>
        <v>0</v>
      </c>
      <c r="O16" s="54">
        <v>0</v>
      </c>
      <c r="P16" s="68">
        <f t="shared" si="5"/>
        <v>0</v>
      </c>
      <c r="Q16" s="65">
        <f t="shared" si="9"/>
        <v>0</v>
      </c>
      <c r="R16" s="67">
        <f t="shared" si="6"/>
        <v>0</v>
      </c>
      <c r="S16" s="67">
        <f t="shared" si="10"/>
        <v>95</v>
      </c>
      <c r="T16" s="67">
        <f t="shared" si="11"/>
        <v>100</v>
      </c>
      <c r="U16" s="67">
        <f t="shared" si="12"/>
        <v>96.551724137931032</v>
      </c>
      <c r="V16" s="56">
        <v>1</v>
      </c>
      <c r="W16" s="56">
        <v>0</v>
      </c>
      <c r="X16" s="70">
        <f t="shared" si="7"/>
        <v>1</v>
      </c>
      <c r="Y16" s="58"/>
      <c r="Z16" s="59"/>
      <c r="AA16" s="60"/>
    </row>
    <row r="17" spans="1:27" x14ac:dyDescent="0.2">
      <c r="A17" s="61">
        <f>'[1]4'!A18</f>
        <v>5</v>
      </c>
      <c r="B17" s="62" t="str">
        <f>'[1]4'!B18</f>
        <v>Bawang</v>
      </c>
      <c r="C17" s="63" t="str">
        <f>'[1]4'!C18</f>
        <v>Bawang</v>
      </c>
      <c r="D17" s="64">
        <v>11</v>
      </c>
      <c r="E17" s="64">
        <v>24</v>
      </c>
      <c r="F17" s="65">
        <f t="shared" si="0"/>
        <v>35</v>
      </c>
      <c r="G17" s="66">
        <v>10</v>
      </c>
      <c r="H17" s="67">
        <f t="shared" si="1"/>
        <v>90.909090909090907</v>
      </c>
      <c r="I17" s="66">
        <v>22</v>
      </c>
      <c r="J17" s="67">
        <f t="shared" si="2"/>
        <v>91.666666666666657</v>
      </c>
      <c r="K17" s="65">
        <f t="shared" si="8"/>
        <v>32</v>
      </c>
      <c r="L17" s="67">
        <f t="shared" si="3"/>
        <v>91.428571428571431</v>
      </c>
      <c r="M17" s="54">
        <v>0</v>
      </c>
      <c r="N17" s="67">
        <f t="shared" si="4"/>
        <v>0</v>
      </c>
      <c r="O17" s="54">
        <v>1</v>
      </c>
      <c r="P17" s="68">
        <f t="shared" si="5"/>
        <v>4.1666666666666661</v>
      </c>
      <c r="Q17" s="65">
        <f t="shared" si="9"/>
        <v>1</v>
      </c>
      <c r="R17" s="67">
        <f t="shared" si="6"/>
        <v>2.8571428571428572</v>
      </c>
      <c r="S17" s="67">
        <f t="shared" si="10"/>
        <v>90.909090909090907</v>
      </c>
      <c r="T17" s="67">
        <f t="shared" si="11"/>
        <v>95.833333333333329</v>
      </c>
      <c r="U17" s="67">
        <f t="shared" si="12"/>
        <v>94.285714285714292</v>
      </c>
      <c r="V17" s="56">
        <v>0</v>
      </c>
      <c r="W17" s="56">
        <v>0</v>
      </c>
      <c r="X17" s="70">
        <f t="shared" si="7"/>
        <v>0</v>
      </c>
      <c r="Y17" s="58"/>
      <c r="Z17" s="59"/>
      <c r="AA17" s="60"/>
    </row>
    <row r="18" spans="1:27" x14ac:dyDescent="0.2">
      <c r="A18" s="61">
        <f>'[1]4'!A19</f>
        <v>6</v>
      </c>
      <c r="B18" s="62" t="str">
        <f>'[1]4'!B19</f>
        <v>Tersono</v>
      </c>
      <c r="C18" s="63" t="str">
        <f>'[1]4'!C19</f>
        <v>Tersono</v>
      </c>
      <c r="D18" s="64">
        <v>13</v>
      </c>
      <c r="E18" s="64">
        <v>7</v>
      </c>
      <c r="F18" s="65">
        <f t="shared" si="0"/>
        <v>20</v>
      </c>
      <c r="G18" s="66">
        <v>13</v>
      </c>
      <c r="H18" s="67">
        <f t="shared" si="1"/>
        <v>100</v>
      </c>
      <c r="I18" s="66">
        <v>7</v>
      </c>
      <c r="J18" s="67">
        <f t="shared" si="2"/>
        <v>100</v>
      </c>
      <c r="K18" s="65">
        <f t="shared" si="8"/>
        <v>20</v>
      </c>
      <c r="L18" s="67">
        <f t="shared" si="3"/>
        <v>100</v>
      </c>
      <c r="M18" s="54">
        <v>0</v>
      </c>
      <c r="N18" s="67">
        <f t="shared" si="4"/>
        <v>0</v>
      </c>
      <c r="O18" s="54">
        <v>0</v>
      </c>
      <c r="P18" s="68">
        <f t="shared" si="5"/>
        <v>0</v>
      </c>
      <c r="Q18" s="65">
        <f t="shared" si="9"/>
        <v>0</v>
      </c>
      <c r="R18" s="67">
        <f t="shared" si="6"/>
        <v>0</v>
      </c>
      <c r="S18" s="67">
        <f t="shared" si="10"/>
        <v>100</v>
      </c>
      <c r="T18" s="67">
        <f t="shared" si="11"/>
        <v>100</v>
      </c>
      <c r="U18" s="67">
        <f t="shared" si="12"/>
        <v>100</v>
      </c>
      <c r="V18" s="56">
        <v>0</v>
      </c>
      <c r="W18" s="56">
        <v>0</v>
      </c>
      <c r="X18" s="70">
        <f t="shared" si="7"/>
        <v>0</v>
      </c>
      <c r="Y18" s="58"/>
      <c r="Z18" s="59"/>
      <c r="AA18" s="60"/>
    </row>
    <row r="19" spans="1:27" x14ac:dyDescent="0.2">
      <c r="A19" s="61">
        <f>'[1]4'!A20</f>
        <v>7</v>
      </c>
      <c r="B19" s="62" t="str">
        <f>'[1]4'!B20</f>
        <v>Gringsing</v>
      </c>
      <c r="C19" s="63" t="str">
        <f>'[1]4'!C20</f>
        <v>Gringsing I</v>
      </c>
      <c r="D19" s="64">
        <v>4</v>
      </c>
      <c r="E19" s="64">
        <v>4</v>
      </c>
      <c r="F19" s="65">
        <f t="shared" si="0"/>
        <v>8</v>
      </c>
      <c r="G19" s="66">
        <v>4</v>
      </c>
      <c r="H19" s="67">
        <f t="shared" si="1"/>
        <v>100</v>
      </c>
      <c r="I19" s="66">
        <v>4</v>
      </c>
      <c r="J19" s="67">
        <f t="shared" si="2"/>
        <v>100</v>
      </c>
      <c r="K19" s="65">
        <f t="shared" si="8"/>
        <v>8</v>
      </c>
      <c r="L19" s="67">
        <f t="shared" si="3"/>
        <v>100</v>
      </c>
      <c r="M19" s="54">
        <v>0</v>
      </c>
      <c r="N19" s="67">
        <f t="shared" si="4"/>
        <v>0</v>
      </c>
      <c r="O19" s="54">
        <v>0</v>
      </c>
      <c r="P19" s="68">
        <f t="shared" si="5"/>
        <v>0</v>
      </c>
      <c r="Q19" s="65">
        <f t="shared" si="9"/>
        <v>0</v>
      </c>
      <c r="R19" s="67">
        <f t="shared" si="6"/>
        <v>0</v>
      </c>
      <c r="S19" s="67">
        <f t="shared" si="10"/>
        <v>100</v>
      </c>
      <c r="T19" s="67">
        <f t="shared" si="11"/>
        <v>100</v>
      </c>
      <c r="U19" s="67">
        <f t="shared" si="12"/>
        <v>100</v>
      </c>
      <c r="V19" s="56">
        <v>0</v>
      </c>
      <c r="W19" s="69">
        <v>0</v>
      </c>
      <c r="X19" s="70">
        <f t="shared" si="7"/>
        <v>0</v>
      </c>
      <c r="Y19" s="58"/>
      <c r="Z19" s="59"/>
      <c r="AA19" s="60"/>
    </row>
    <row r="20" spans="1:27" x14ac:dyDescent="0.2">
      <c r="A20" s="71">
        <f>'[1]4'!A21</f>
        <v>0</v>
      </c>
      <c r="B20" s="72">
        <f>'[1]4'!B21</f>
        <v>0</v>
      </c>
      <c r="C20" s="63" t="str">
        <f>'[1]4'!C21</f>
        <v>Gringsing II</v>
      </c>
      <c r="D20" s="64">
        <v>6</v>
      </c>
      <c r="E20" s="64">
        <v>3</v>
      </c>
      <c r="F20" s="65">
        <f t="shared" si="0"/>
        <v>9</v>
      </c>
      <c r="G20" s="66">
        <v>6</v>
      </c>
      <c r="H20" s="67">
        <f t="shared" si="1"/>
        <v>100</v>
      </c>
      <c r="I20" s="66">
        <v>3</v>
      </c>
      <c r="J20" s="67">
        <v>0</v>
      </c>
      <c r="K20" s="65">
        <f t="shared" si="8"/>
        <v>9</v>
      </c>
      <c r="L20" s="67">
        <f t="shared" si="3"/>
        <v>100</v>
      </c>
      <c r="M20" s="54">
        <v>0</v>
      </c>
      <c r="N20" s="67">
        <f t="shared" si="4"/>
        <v>0</v>
      </c>
      <c r="O20" s="54">
        <v>0</v>
      </c>
      <c r="P20" s="68">
        <v>0</v>
      </c>
      <c r="Q20" s="65">
        <f t="shared" si="9"/>
        <v>0</v>
      </c>
      <c r="R20" s="67">
        <f t="shared" si="6"/>
        <v>0</v>
      </c>
      <c r="S20" s="67">
        <f t="shared" si="10"/>
        <v>100</v>
      </c>
      <c r="T20" s="67">
        <f t="shared" si="11"/>
        <v>0</v>
      </c>
      <c r="U20" s="67">
        <f t="shared" si="12"/>
        <v>100</v>
      </c>
      <c r="V20" s="69">
        <v>0</v>
      </c>
      <c r="W20" s="56">
        <v>0</v>
      </c>
      <c r="X20" s="70">
        <f t="shared" si="7"/>
        <v>0</v>
      </c>
      <c r="Y20" s="58"/>
      <c r="Z20" s="59"/>
      <c r="AA20" s="60"/>
    </row>
    <row r="21" spans="1:27" x14ac:dyDescent="0.2">
      <c r="A21" s="61">
        <f>'[1]4'!A22</f>
        <v>8</v>
      </c>
      <c r="B21" s="62" t="str">
        <f>'[1]4'!B22</f>
        <v>Limpung</v>
      </c>
      <c r="C21" s="63" t="str">
        <f>'[1]4'!C22</f>
        <v>Limpung</v>
      </c>
      <c r="D21" s="64">
        <v>13</v>
      </c>
      <c r="E21" s="64">
        <v>16</v>
      </c>
      <c r="F21" s="65">
        <f t="shared" si="0"/>
        <v>29</v>
      </c>
      <c r="G21" s="66">
        <v>12</v>
      </c>
      <c r="H21" s="67">
        <f t="shared" si="1"/>
        <v>92.307692307692307</v>
      </c>
      <c r="I21" s="66">
        <v>16</v>
      </c>
      <c r="J21" s="67">
        <f t="shared" si="2"/>
        <v>100</v>
      </c>
      <c r="K21" s="65">
        <f t="shared" si="8"/>
        <v>28</v>
      </c>
      <c r="L21" s="67">
        <f t="shared" si="3"/>
        <v>96.551724137931032</v>
      </c>
      <c r="M21" s="54">
        <v>0</v>
      </c>
      <c r="N21" s="67">
        <f t="shared" si="4"/>
        <v>0</v>
      </c>
      <c r="O21" s="54">
        <v>0</v>
      </c>
      <c r="P21" s="68">
        <f t="shared" si="5"/>
        <v>0</v>
      </c>
      <c r="Q21" s="65">
        <f t="shared" si="9"/>
        <v>0</v>
      </c>
      <c r="R21" s="67">
        <f t="shared" si="6"/>
        <v>0</v>
      </c>
      <c r="S21" s="67">
        <f t="shared" si="10"/>
        <v>92.307692307692307</v>
      </c>
      <c r="T21" s="67">
        <f t="shared" si="11"/>
        <v>100</v>
      </c>
      <c r="U21" s="67">
        <f t="shared" si="12"/>
        <v>96.551724137931032</v>
      </c>
      <c r="V21" s="56">
        <v>1</v>
      </c>
      <c r="W21" s="56">
        <v>0</v>
      </c>
      <c r="X21" s="70">
        <f t="shared" si="7"/>
        <v>1</v>
      </c>
      <c r="Y21" s="58"/>
      <c r="Z21" s="59"/>
      <c r="AA21" s="60"/>
    </row>
    <row r="22" spans="1:27" x14ac:dyDescent="0.2">
      <c r="A22" s="61">
        <f>'[1]4'!A23</f>
        <v>9</v>
      </c>
      <c r="B22" s="62" t="str">
        <f>'[1]4'!B23</f>
        <v>Banyuputih</v>
      </c>
      <c r="C22" s="63" t="str">
        <f>'[1]4'!C23</f>
        <v>Banyuputih</v>
      </c>
      <c r="D22" s="64">
        <v>11</v>
      </c>
      <c r="E22" s="64">
        <v>2</v>
      </c>
      <c r="F22" s="65">
        <f t="shared" si="0"/>
        <v>13</v>
      </c>
      <c r="G22" s="66">
        <v>11</v>
      </c>
      <c r="H22" s="67">
        <f t="shared" si="1"/>
        <v>100</v>
      </c>
      <c r="I22" s="66">
        <v>2</v>
      </c>
      <c r="J22" s="67">
        <f t="shared" si="2"/>
        <v>100</v>
      </c>
      <c r="K22" s="65">
        <f t="shared" si="8"/>
        <v>13</v>
      </c>
      <c r="L22" s="67">
        <f t="shared" si="3"/>
        <v>100</v>
      </c>
      <c r="M22" s="54">
        <v>0</v>
      </c>
      <c r="N22" s="67">
        <f t="shared" si="4"/>
        <v>0</v>
      </c>
      <c r="O22" s="54">
        <v>0</v>
      </c>
      <c r="P22" s="68">
        <f t="shared" si="5"/>
        <v>0</v>
      </c>
      <c r="Q22" s="65">
        <f t="shared" si="9"/>
        <v>0</v>
      </c>
      <c r="R22" s="67">
        <f t="shared" si="6"/>
        <v>0</v>
      </c>
      <c r="S22" s="67">
        <f t="shared" si="10"/>
        <v>100</v>
      </c>
      <c r="T22" s="67">
        <f t="shared" si="11"/>
        <v>100</v>
      </c>
      <c r="U22" s="67">
        <f t="shared" si="12"/>
        <v>100</v>
      </c>
      <c r="V22" s="69">
        <v>0</v>
      </c>
      <c r="W22" s="69">
        <v>2</v>
      </c>
      <c r="X22" s="70">
        <f t="shared" si="7"/>
        <v>2</v>
      </c>
      <c r="Y22" s="58"/>
      <c r="Z22" s="59"/>
      <c r="AA22" s="60"/>
    </row>
    <row r="23" spans="1:27" x14ac:dyDescent="0.2">
      <c r="A23" s="61">
        <f>'[1]4'!A24</f>
        <v>10</v>
      </c>
      <c r="B23" s="62" t="str">
        <f>'[1]4'!B24</f>
        <v>Subah</v>
      </c>
      <c r="C23" s="63" t="str">
        <f>'[1]4'!C24</f>
        <v>Subah</v>
      </c>
      <c r="D23" s="64">
        <v>7</v>
      </c>
      <c r="E23" s="64">
        <v>9</v>
      </c>
      <c r="F23" s="65">
        <f t="shared" si="0"/>
        <v>16</v>
      </c>
      <c r="G23" s="66">
        <v>7</v>
      </c>
      <c r="H23" s="67">
        <f t="shared" si="1"/>
        <v>100</v>
      </c>
      <c r="I23" s="66">
        <v>9</v>
      </c>
      <c r="J23" s="67">
        <f t="shared" si="2"/>
        <v>100</v>
      </c>
      <c r="K23" s="65">
        <f t="shared" si="8"/>
        <v>16</v>
      </c>
      <c r="L23" s="67">
        <f t="shared" si="3"/>
        <v>100</v>
      </c>
      <c r="M23" s="54">
        <v>0</v>
      </c>
      <c r="N23" s="67">
        <f t="shared" si="4"/>
        <v>0</v>
      </c>
      <c r="O23" s="54">
        <v>0</v>
      </c>
      <c r="P23" s="68">
        <f t="shared" si="5"/>
        <v>0</v>
      </c>
      <c r="Q23" s="65">
        <f t="shared" si="9"/>
        <v>0</v>
      </c>
      <c r="R23" s="67">
        <f t="shared" si="6"/>
        <v>0</v>
      </c>
      <c r="S23" s="67">
        <f t="shared" si="10"/>
        <v>100</v>
      </c>
      <c r="T23" s="67">
        <f t="shared" si="11"/>
        <v>100</v>
      </c>
      <c r="U23" s="67">
        <f t="shared" si="12"/>
        <v>100</v>
      </c>
      <c r="V23" s="69">
        <v>0</v>
      </c>
      <c r="W23" s="69">
        <v>0</v>
      </c>
      <c r="X23" s="70">
        <f t="shared" si="7"/>
        <v>0</v>
      </c>
      <c r="Y23" s="58"/>
      <c r="Z23" s="59"/>
      <c r="AA23" s="60"/>
    </row>
    <row r="24" spans="1:27" x14ac:dyDescent="0.2">
      <c r="A24" s="61">
        <f>'[1]4'!A25</f>
        <v>11</v>
      </c>
      <c r="B24" s="62" t="str">
        <f>'[1]4'!B25</f>
        <v>Pecalungan</v>
      </c>
      <c r="C24" s="63" t="str">
        <f>'[1]4'!C25</f>
        <v>Pecalungan</v>
      </c>
      <c r="D24" s="64">
        <v>6</v>
      </c>
      <c r="E24" s="64">
        <v>11</v>
      </c>
      <c r="F24" s="65">
        <f t="shared" si="0"/>
        <v>17</v>
      </c>
      <c r="G24" s="66">
        <v>4</v>
      </c>
      <c r="H24" s="67">
        <f t="shared" si="1"/>
        <v>66.666666666666657</v>
      </c>
      <c r="I24" s="66">
        <v>9</v>
      </c>
      <c r="J24" s="67">
        <f t="shared" si="2"/>
        <v>81.818181818181827</v>
      </c>
      <c r="K24" s="65">
        <f t="shared" si="8"/>
        <v>13</v>
      </c>
      <c r="L24" s="67">
        <f t="shared" si="3"/>
        <v>76.470588235294116</v>
      </c>
      <c r="M24" s="54">
        <v>0</v>
      </c>
      <c r="N24" s="67">
        <f t="shared" si="4"/>
        <v>0</v>
      </c>
      <c r="O24" s="54">
        <v>1</v>
      </c>
      <c r="P24" s="68">
        <f t="shared" si="5"/>
        <v>9.0909090909090917</v>
      </c>
      <c r="Q24" s="65">
        <f t="shared" si="9"/>
        <v>1</v>
      </c>
      <c r="R24" s="67">
        <f t="shared" si="6"/>
        <v>5.8823529411764701</v>
      </c>
      <c r="S24" s="67">
        <f t="shared" si="10"/>
        <v>66.666666666666657</v>
      </c>
      <c r="T24" s="67">
        <f t="shared" si="11"/>
        <v>90.909090909090921</v>
      </c>
      <c r="U24" s="67">
        <f t="shared" si="12"/>
        <v>82.35294117647058</v>
      </c>
      <c r="V24" s="69">
        <v>1</v>
      </c>
      <c r="W24" s="69">
        <v>0</v>
      </c>
      <c r="X24" s="70">
        <f t="shared" si="7"/>
        <v>1</v>
      </c>
      <c r="Y24" s="58"/>
      <c r="Z24" s="59"/>
      <c r="AA24" s="60"/>
    </row>
    <row r="25" spans="1:27" x14ac:dyDescent="0.2">
      <c r="A25" s="61">
        <f>'[1]4'!A26</f>
        <v>12</v>
      </c>
      <c r="B25" s="62" t="str">
        <f>'[1]4'!B26</f>
        <v>Tulis</v>
      </c>
      <c r="C25" s="63" t="str">
        <f>'[1]4'!C26</f>
        <v>Tulis</v>
      </c>
      <c r="D25" s="64">
        <v>6</v>
      </c>
      <c r="E25" s="64">
        <v>1</v>
      </c>
      <c r="F25" s="65">
        <f t="shared" si="0"/>
        <v>7</v>
      </c>
      <c r="G25" s="66">
        <v>6</v>
      </c>
      <c r="H25" s="67">
        <f t="shared" si="1"/>
        <v>100</v>
      </c>
      <c r="I25" s="66">
        <v>1</v>
      </c>
      <c r="J25" s="67">
        <f t="shared" si="2"/>
        <v>100</v>
      </c>
      <c r="K25" s="65">
        <f t="shared" si="8"/>
        <v>7</v>
      </c>
      <c r="L25" s="67">
        <f t="shared" si="3"/>
        <v>100</v>
      </c>
      <c r="M25" s="54">
        <v>0</v>
      </c>
      <c r="N25" s="67">
        <f t="shared" si="4"/>
        <v>0</v>
      </c>
      <c r="O25" s="54">
        <v>0</v>
      </c>
      <c r="P25" s="68">
        <f t="shared" si="5"/>
        <v>0</v>
      </c>
      <c r="Q25" s="65">
        <f t="shared" si="9"/>
        <v>0</v>
      </c>
      <c r="R25" s="67">
        <f t="shared" si="6"/>
        <v>0</v>
      </c>
      <c r="S25" s="67">
        <f t="shared" si="10"/>
        <v>100</v>
      </c>
      <c r="T25" s="67">
        <f t="shared" si="11"/>
        <v>100</v>
      </c>
      <c r="U25" s="67">
        <f t="shared" si="12"/>
        <v>100</v>
      </c>
      <c r="V25" s="56">
        <v>0</v>
      </c>
      <c r="W25" s="56">
        <v>0</v>
      </c>
      <c r="X25" s="70">
        <f t="shared" si="7"/>
        <v>0</v>
      </c>
      <c r="Y25" s="58"/>
      <c r="Z25" s="59"/>
      <c r="AA25" s="60"/>
    </row>
    <row r="26" spans="1:27" x14ac:dyDescent="0.2">
      <c r="A26" s="61">
        <f>'[1]4'!A27</f>
        <v>13</v>
      </c>
      <c r="B26" s="62" t="str">
        <f>'[1]4'!B27</f>
        <v>Kandeman</v>
      </c>
      <c r="C26" s="63" t="str">
        <f>'[1]4'!C27</f>
        <v>Kandeman</v>
      </c>
      <c r="D26" s="64">
        <v>7</v>
      </c>
      <c r="E26" s="64">
        <v>8</v>
      </c>
      <c r="F26" s="65">
        <f t="shared" si="0"/>
        <v>15</v>
      </c>
      <c r="G26" s="66">
        <v>7</v>
      </c>
      <c r="H26" s="67">
        <f t="shared" si="1"/>
        <v>100</v>
      </c>
      <c r="I26" s="66">
        <v>8</v>
      </c>
      <c r="J26" s="67">
        <f t="shared" si="2"/>
        <v>100</v>
      </c>
      <c r="K26" s="65">
        <f t="shared" si="8"/>
        <v>15</v>
      </c>
      <c r="L26" s="67">
        <f t="shared" si="3"/>
        <v>100</v>
      </c>
      <c r="M26" s="54">
        <v>0</v>
      </c>
      <c r="N26" s="67">
        <f t="shared" si="4"/>
        <v>0</v>
      </c>
      <c r="O26" s="54">
        <v>0</v>
      </c>
      <c r="P26" s="68">
        <f t="shared" si="5"/>
        <v>0</v>
      </c>
      <c r="Q26" s="65">
        <f t="shared" si="9"/>
        <v>0</v>
      </c>
      <c r="R26" s="67">
        <f t="shared" si="6"/>
        <v>0</v>
      </c>
      <c r="S26" s="67">
        <f t="shared" si="10"/>
        <v>100</v>
      </c>
      <c r="T26" s="67">
        <f t="shared" si="11"/>
        <v>100</v>
      </c>
      <c r="U26" s="67">
        <f t="shared" si="12"/>
        <v>100</v>
      </c>
      <c r="V26" s="69">
        <v>0</v>
      </c>
      <c r="W26" s="69">
        <v>0</v>
      </c>
      <c r="X26" s="70">
        <f t="shared" si="7"/>
        <v>0</v>
      </c>
      <c r="Y26" s="58"/>
      <c r="Z26" s="59"/>
      <c r="AA26" s="60"/>
    </row>
    <row r="27" spans="1:27" x14ac:dyDescent="0.2">
      <c r="A27" s="61">
        <f>'[1]4'!A28</f>
        <v>14</v>
      </c>
      <c r="B27" s="62" t="str">
        <f>'[1]4'!B28</f>
        <v>Batang</v>
      </c>
      <c r="C27" s="63" t="str">
        <f>'[1]4'!C28</f>
        <v>Batang I</v>
      </c>
      <c r="D27" s="64">
        <v>8</v>
      </c>
      <c r="E27" s="64">
        <v>3</v>
      </c>
      <c r="F27" s="65">
        <f t="shared" si="0"/>
        <v>11</v>
      </c>
      <c r="G27" s="66">
        <v>7</v>
      </c>
      <c r="H27" s="67">
        <f t="shared" si="1"/>
        <v>87.5</v>
      </c>
      <c r="I27" s="66">
        <v>3</v>
      </c>
      <c r="J27" s="67">
        <f t="shared" si="2"/>
        <v>100</v>
      </c>
      <c r="K27" s="65">
        <f t="shared" si="8"/>
        <v>10</v>
      </c>
      <c r="L27" s="67">
        <f t="shared" si="3"/>
        <v>90.909090909090907</v>
      </c>
      <c r="M27" s="54">
        <v>0</v>
      </c>
      <c r="N27" s="67">
        <f t="shared" si="4"/>
        <v>0</v>
      </c>
      <c r="O27" s="54">
        <v>0</v>
      </c>
      <c r="P27" s="68">
        <f t="shared" si="5"/>
        <v>0</v>
      </c>
      <c r="Q27" s="65">
        <f t="shared" si="9"/>
        <v>0</v>
      </c>
      <c r="R27" s="67">
        <f t="shared" si="6"/>
        <v>0</v>
      </c>
      <c r="S27" s="67">
        <f t="shared" si="10"/>
        <v>87.5</v>
      </c>
      <c r="T27" s="67">
        <f t="shared" si="11"/>
        <v>100</v>
      </c>
      <c r="U27" s="67">
        <f t="shared" si="12"/>
        <v>90.909090909090907</v>
      </c>
      <c r="V27" s="56">
        <v>0</v>
      </c>
      <c r="W27" s="56">
        <v>0</v>
      </c>
      <c r="X27" s="70">
        <f t="shared" si="7"/>
        <v>0</v>
      </c>
      <c r="Y27" s="58"/>
      <c r="Z27" s="59"/>
      <c r="AA27" s="60"/>
    </row>
    <row r="28" spans="1:27" x14ac:dyDescent="0.2">
      <c r="A28" s="71">
        <f>'[1]4'!A29</f>
        <v>0</v>
      </c>
      <c r="B28" s="72">
        <f>'[1]4'!B29</f>
        <v>0</v>
      </c>
      <c r="C28" s="63" t="str">
        <f>'[1]4'!C29</f>
        <v>Batang II</v>
      </c>
      <c r="D28" s="64">
        <v>14</v>
      </c>
      <c r="E28" s="64">
        <v>4</v>
      </c>
      <c r="F28" s="65">
        <f t="shared" si="0"/>
        <v>18</v>
      </c>
      <c r="G28" s="66">
        <v>14</v>
      </c>
      <c r="H28" s="67">
        <f t="shared" si="1"/>
        <v>100</v>
      </c>
      <c r="I28" s="66">
        <v>4</v>
      </c>
      <c r="J28" s="67">
        <f t="shared" si="2"/>
        <v>100</v>
      </c>
      <c r="K28" s="65">
        <f t="shared" si="8"/>
        <v>18</v>
      </c>
      <c r="L28" s="67">
        <f t="shared" si="3"/>
        <v>100</v>
      </c>
      <c r="M28" s="54">
        <v>0</v>
      </c>
      <c r="N28" s="67">
        <f t="shared" si="4"/>
        <v>0</v>
      </c>
      <c r="O28" s="54">
        <v>0</v>
      </c>
      <c r="P28" s="68">
        <f t="shared" si="5"/>
        <v>0</v>
      </c>
      <c r="Q28" s="65">
        <f t="shared" si="9"/>
        <v>0</v>
      </c>
      <c r="R28" s="67">
        <f t="shared" si="6"/>
        <v>0</v>
      </c>
      <c r="S28" s="67">
        <f t="shared" si="10"/>
        <v>100</v>
      </c>
      <c r="T28" s="67">
        <f t="shared" si="11"/>
        <v>100</v>
      </c>
      <c r="U28" s="67">
        <f t="shared" si="12"/>
        <v>100</v>
      </c>
      <c r="V28" s="56">
        <v>0</v>
      </c>
      <c r="W28" s="56">
        <v>0</v>
      </c>
      <c r="X28" s="70">
        <f t="shared" si="7"/>
        <v>0</v>
      </c>
      <c r="Y28" s="58"/>
      <c r="Z28" s="59"/>
      <c r="AA28" s="60"/>
    </row>
    <row r="29" spans="1:27" x14ac:dyDescent="0.2">
      <c r="A29" s="71">
        <f>'[1]4'!A30</f>
        <v>0</v>
      </c>
      <c r="B29" s="72">
        <f>'[1]4'!B30</f>
        <v>0</v>
      </c>
      <c r="C29" s="63" t="str">
        <f>'[1]4'!C30</f>
        <v>Batang III</v>
      </c>
      <c r="D29" s="64">
        <v>6</v>
      </c>
      <c r="E29" s="64">
        <v>6</v>
      </c>
      <c r="F29" s="65">
        <f t="shared" si="0"/>
        <v>12</v>
      </c>
      <c r="G29" s="66">
        <v>6</v>
      </c>
      <c r="H29" s="67">
        <f t="shared" si="1"/>
        <v>100</v>
      </c>
      <c r="I29" s="66">
        <v>6</v>
      </c>
      <c r="J29" s="67">
        <f t="shared" si="2"/>
        <v>100</v>
      </c>
      <c r="K29" s="65">
        <f t="shared" si="8"/>
        <v>12</v>
      </c>
      <c r="L29" s="67">
        <f t="shared" si="3"/>
        <v>100</v>
      </c>
      <c r="M29" s="54">
        <v>0</v>
      </c>
      <c r="N29" s="67">
        <f t="shared" si="4"/>
        <v>0</v>
      </c>
      <c r="O29" s="54">
        <v>0</v>
      </c>
      <c r="P29" s="68">
        <f t="shared" si="5"/>
        <v>0</v>
      </c>
      <c r="Q29" s="65">
        <f t="shared" si="9"/>
        <v>0</v>
      </c>
      <c r="R29" s="67">
        <f t="shared" si="6"/>
        <v>0</v>
      </c>
      <c r="S29" s="67">
        <f t="shared" si="10"/>
        <v>100</v>
      </c>
      <c r="T29" s="67">
        <f t="shared" si="11"/>
        <v>100</v>
      </c>
      <c r="U29" s="67">
        <f t="shared" si="12"/>
        <v>100</v>
      </c>
      <c r="V29" s="56">
        <v>0</v>
      </c>
      <c r="W29" s="56">
        <v>0</v>
      </c>
      <c r="X29" s="70">
        <f t="shared" si="7"/>
        <v>0</v>
      </c>
      <c r="Y29" s="58"/>
      <c r="Z29" s="59"/>
      <c r="AA29" s="60"/>
    </row>
    <row r="30" spans="1:27" x14ac:dyDescent="0.2">
      <c r="A30" s="71">
        <f>'[1]4'!A31</f>
        <v>0</v>
      </c>
      <c r="B30" s="72">
        <f>'[1]4'!B31</f>
        <v>0</v>
      </c>
      <c r="C30" s="63" t="str">
        <f>'[1]4'!C31</f>
        <v>Batang IV</v>
      </c>
      <c r="D30" s="64">
        <v>7</v>
      </c>
      <c r="E30" s="64">
        <v>7</v>
      </c>
      <c r="F30" s="65">
        <f t="shared" si="0"/>
        <v>14</v>
      </c>
      <c r="G30" s="66">
        <v>5</v>
      </c>
      <c r="H30" s="67">
        <f t="shared" si="1"/>
        <v>71.428571428571431</v>
      </c>
      <c r="I30" s="66">
        <v>7</v>
      </c>
      <c r="J30" s="67">
        <f t="shared" si="2"/>
        <v>100</v>
      </c>
      <c r="K30" s="65">
        <f t="shared" si="8"/>
        <v>12</v>
      </c>
      <c r="L30" s="67">
        <f t="shared" si="3"/>
        <v>85.714285714285708</v>
      </c>
      <c r="M30" s="54">
        <v>0</v>
      </c>
      <c r="N30" s="67">
        <f t="shared" si="4"/>
        <v>0</v>
      </c>
      <c r="O30" s="54">
        <v>0</v>
      </c>
      <c r="P30" s="68">
        <f t="shared" si="5"/>
        <v>0</v>
      </c>
      <c r="Q30" s="65">
        <f t="shared" si="9"/>
        <v>0</v>
      </c>
      <c r="R30" s="67">
        <f t="shared" si="6"/>
        <v>0</v>
      </c>
      <c r="S30" s="67">
        <f t="shared" si="10"/>
        <v>71.428571428571431</v>
      </c>
      <c r="T30" s="67">
        <f t="shared" si="11"/>
        <v>100</v>
      </c>
      <c r="U30" s="67">
        <f t="shared" si="12"/>
        <v>85.714285714285708</v>
      </c>
      <c r="V30" s="69">
        <v>1</v>
      </c>
      <c r="W30" s="69">
        <v>0</v>
      </c>
      <c r="X30" s="70">
        <f t="shared" si="7"/>
        <v>1</v>
      </c>
      <c r="Y30" s="58"/>
      <c r="Z30" s="59"/>
      <c r="AA30" s="60"/>
    </row>
    <row r="31" spans="1:27" x14ac:dyDescent="0.2">
      <c r="A31" s="61">
        <f>'[1]4'!A32</f>
        <v>15</v>
      </c>
      <c r="B31" s="62" t="str">
        <f>'[1]4'!B32</f>
        <v>Warungasem</v>
      </c>
      <c r="C31" s="63" t="str">
        <f>'[1]4'!C32</f>
        <v>Warungasem</v>
      </c>
      <c r="D31" s="64">
        <v>29</v>
      </c>
      <c r="E31" s="64">
        <v>20</v>
      </c>
      <c r="F31" s="65">
        <f>SUM(D31,E31)</f>
        <v>49</v>
      </c>
      <c r="G31" s="66">
        <v>29</v>
      </c>
      <c r="H31" s="67">
        <f t="shared" si="1"/>
        <v>100</v>
      </c>
      <c r="I31" s="66">
        <v>18</v>
      </c>
      <c r="J31" s="67">
        <f t="shared" si="2"/>
        <v>90</v>
      </c>
      <c r="K31" s="65">
        <f t="shared" si="8"/>
        <v>47</v>
      </c>
      <c r="L31" s="67">
        <f t="shared" si="3"/>
        <v>95.918367346938766</v>
      </c>
      <c r="M31" s="54">
        <v>0</v>
      </c>
      <c r="N31" s="67">
        <f t="shared" si="4"/>
        <v>0</v>
      </c>
      <c r="O31" s="54">
        <v>0</v>
      </c>
      <c r="P31" s="68">
        <f t="shared" si="5"/>
        <v>0</v>
      </c>
      <c r="Q31" s="65">
        <f t="shared" si="9"/>
        <v>0</v>
      </c>
      <c r="R31" s="67">
        <f t="shared" si="6"/>
        <v>0</v>
      </c>
      <c r="S31" s="67">
        <f t="shared" si="10"/>
        <v>100</v>
      </c>
      <c r="T31" s="67">
        <f t="shared" si="11"/>
        <v>90</v>
      </c>
      <c r="U31" s="67">
        <f t="shared" si="12"/>
        <v>95.918367346938766</v>
      </c>
      <c r="V31" s="69">
        <v>0</v>
      </c>
      <c r="W31" s="56">
        <v>2</v>
      </c>
      <c r="X31" s="70">
        <f>+V31+W31</f>
        <v>2</v>
      </c>
      <c r="Y31" s="58"/>
      <c r="Z31" s="59"/>
      <c r="AA31" s="60"/>
    </row>
    <row r="32" spans="1:27" x14ac:dyDescent="0.2">
      <c r="A32" s="73"/>
      <c r="B32" s="63" t="s">
        <v>16</v>
      </c>
      <c r="C32" s="63"/>
      <c r="D32" s="64">
        <v>53</v>
      </c>
      <c r="E32" s="64">
        <v>31</v>
      </c>
      <c r="F32" s="65">
        <f>SUM(D32,E32)</f>
        <v>84</v>
      </c>
      <c r="G32" s="66">
        <v>24</v>
      </c>
      <c r="H32" s="67">
        <f t="shared" si="1"/>
        <v>45.283018867924532</v>
      </c>
      <c r="I32" s="66">
        <v>16</v>
      </c>
      <c r="J32" s="67">
        <f t="shared" si="2"/>
        <v>51.612903225806448</v>
      </c>
      <c r="K32" s="65">
        <f t="shared" si="8"/>
        <v>40</v>
      </c>
      <c r="L32" s="67">
        <f t="shared" si="3"/>
        <v>47.619047619047613</v>
      </c>
      <c r="M32" s="54">
        <v>7</v>
      </c>
      <c r="N32" s="67">
        <f t="shared" si="4"/>
        <v>13.20754716981132</v>
      </c>
      <c r="O32" s="54">
        <v>6</v>
      </c>
      <c r="P32" s="68">
        <f t="shared" si="5"/>
        <v>19.35483870967742</v>
      </c>
      <c r="Q32" s="65">
        <f t="shared" si="9"/>
        <v>13</v>
      </c>
      <c r="R32" s="67">
        <f t="shared" si="6"/>
        <v>15.476190476190476</v>
      </c>
      <c r="S32" s="67">
        <f t="shared" si="10"/>
        <v>58.490566037735853</v>
      </c>
      <c r="T32" s="67">
        <f t="shared" si="11"/>
        <v>70.967741935483872</v>
      </c>
      <c r="U32" s="67">
        <f t="shared" si="12"/>
        <v>63.095238095238088</v>
      </c>
      <c r="V32" s="56">
        <v>3</v>
      </c>
      <c r="W32" s="69">
        <v>0</v>
      </c>
      <c r="X32" s="70">
        <f>+V32+W32</f>
        <v>3</v>
      </c>
      <c r="Y32" s="58"/>
      <c r="Z32" s="59"/>
      <c r="AA32" s="60"/>
    </row>
    <row r="33" spans="1:28" x14ac:dyDescent="0.2">
      <c r="A33" s="73"/>
      <c r="B33" s="63" t="s">
        <v>17</v>
      </c>
      <c r="C33" s="63"/>
      <c r="D33" s="74">
        <v>19</v>
      </c>
      <c r="E33" s="74">
        <v>16</v>
      </c>
      <c r="F33" s="65">
        <f>SUM(D33,E33)</f>
        <v>35</v>
      </c>
      <c r="G33" s="66">
        <v>8</v>
      </c>
      <c r="H33" s="67">
        <f t="shared" si="1"/>
        <v>42.105263157894733</v>
      </c>
      <c r="I33" s="66">
        <v>7</v>
      </c>
      <c r="J33" s="67">
        <f t="shared" si="2"/>
        <v>43.75</v>
      </c>
      <c r="K33" s="65">
        <f t="shared" si="8"/>
        <v>15</v>
      </c>
      <c r="L33" s="67">
        <f t="shared" si="3"/>
        <v>42.857142857142854</v>
      </c>
      <c r="M33" s="75">
        <v>5</v>
      </c>
      <c r="N33" s="67">
        <f t="shared" si="4"/>
        <v>26.315789473684209</v>
      </c>
      <c r="O33" s="76">
        <v>4</v>
      </c>
      <c r="P33" s="68">
        <f t="shared" si="5"/>
        <v>25</v>
      </c>
      <c r="Q33" s="65">
        <f t="shared" si="9"/>
        <v>9</v>
      </c>
      <c r="R33" s="67">
        <f t="shared" si="6"/>
        <v>25.714285714285712</v>
      </c>
      <c r="S33" s="67">
        <f t="shared" si="10"/>
        <v>68.421052631578945</v>
      </c>
      <c r="T33" s="67">
        <f t="shared" si="11"/>
        <v>68.75</v>
      </c>
      <c r="U33" s="67">
        <f t="shared" si="12"/>
        <v>68.571428571428569</v>
      </c>
      <c r="V33" s="56">
        <v>0</v>
      </c>
      <c r="W33" s="56">
        <v>0</v>
      </c>
      <c r="X33" s="70">
        <f>+V33+W33</f>
        <v>0</v>
      </c>
      <c r="Y33" s="58"/>
      <c r="Z33" s="59"/>
      <c r="AA33" s="60"/>
    </row>
    <row r="34" spans="1:28" ht="15.75" thickBot="1" x14ac:dyDescent="0.25">
      <c r="A34" s="77"/>
      <c r="B34" s="78"/>
      <c r="C34" s="78"/>
      <c r="D34" s="79"/>
      <c r="E34" s="79"/>
      <c r="F34" s="80"/>
      <c r="G34" s="80"/>
      <c r="H34" s="81"/>
      <c r="I34" s="80"/>
      <c r="J34" s="81"/>
      <c r="K34" s="80"/>
      <c r="L34" s="81"/>
      <c r="M34" s="80"/>
      <c r="N34" s="81"/>
      <c r="O34" s="80"/>
      <c r="P34" s="82"/>
      <c r="Q34" s="80"/>
      <c r="R34" s="81"/>
      <c r="S34" s="81"/>
      <c r="T34" s="81"/>
      <c r="U34" s="81"/>
      <c r="V34" s="83"/>
      <c r="W34" s="83"/>
      <c r="X34" s="84"/>
      <c r="Y34" s="58"/>
      <c r="Z34" s="59"/>
      <c r="AA34" s="60"/>
    </row>
    <row r="35" spans="1:28" x14ac:dyDescent="0.2">
      <c r="A35" s="85" t="s">
        <v>18</v>
      </c>
      <c r="B35" s="86"/>
      <c r="C35" s="86"/>
      <c r="D35" s="87">
        <f>SUM(D11:D33)</f>
        <v>300</v>
      </c>
      <c r="E35" s="87">
        <f t="shared" ref="E35:Q35" si="13">SUM(E11:E33)</f>
        <v>230</v>
      </c>
      <c r="F35" s="87">
        <f t="shared" si="13"/>
        <v>530</v>
      </c>
      <c r="G35" s="87">
        <f t="shared" si="13"/>
        <v>252</v>
      </c>
      <c r="H35" s="88">
        <f t="shared" si="1"/>
        <v>84</v>
      </c>
      <c r="I35" s="87">
        <f t="shared" si="13"/>
        <v>199</v>
      </c>
      <c r="J35" s="88">
        <f t="shared" si="2"/>
        <v>86.521739130434781</v>
      </c>
      <c r="K35" s="87">
        <f t="shared" si="13"/>
        <v>451</v>
      </c>
      <c r="L35" s="88">
        <f t="shared" si="3"/>
        <v>85.094339622641513</v>
      </c>
      <c r="M35" s="87">
        <f t="shared" si="13"/>
        <v>12</v>
      </c>
      <c r="N35" s="88">
        <f t="shared" si="4"/>
        <v>4</v>
      </c>
      <c r="O35" s="87">
        <f t="shared" si="13"/>
        <v>12</v>
      </c>
      <c r="P35" s="89">
        <f t="shared" si="5"/>
        <v>5.2173913043478262</v>
      </c>
      <c r="Q35" s="87">
        <f t="shared" si="13"/>
        <v>24</v>
      </c>
      <c r="R35" s="88">
        <f t="shared" si="6"/>
        <v>4.5283018867924527</v>
      </c>
      <c r="S35" s="88">
        <f>SUM(H35,N35)</f>
        <v>88</v>
      </c>
      <c r="T35" s="88">
        <f>SUM(J35,P35)</f>
        <v>91.739130434782609</v>
      </c>
      <c r="U35" s="88">
        <f t="shared" si="12"/>
        <v>89.622641509433961</v>
      </c>
      <c r="V35" s="87">
        <f>SUM(V11:V33)</f>
        <v>7</v>
      </c>
      <c r="W35" s="87">
        <f>SUM(W11:W33)</f>
        <v>5</v>
      </c>
      <c r="X35" s="87">
        <f>SUM(X11:X33)</f>
        <v>12</v>
      </c>
      <c r="Y35" s="58"/>
      <c r="Z35" s="59"/>
      <c r="AA35" s="60"/>
    </row>
    <row r="36" spans="1:28" ht="15.75" thickBot="1" x14ac:dyDescent="0.25">
      <c r="A36" s="90" t="s">
        <v>19</v>
      </c>
      <c r="B36" s="91"/>
      <c r="C36" s="91"/>
      <c r="D36" s="92"/>
      <c r="E36" s="92"/>
      <c r="F36" s="93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7">
        <f>V35/'[1]7'!D36*100000</f>
        <v>1.8393269114548023</v>
      </c>
      <c r="W36" s="97">
        <f>W35/'[1]7'!E36*100000</f>
        <v>1.3095758807552587</v>
      </c>
      <c r="X36" s="97">
        <f>X35/'[1]7'!F36*100000</f>
        <v>1.574024400001574</v>
      </c>
      <c r="Y36" s="58"/>
      <c r="Z36" s="59"/>
      <c r="AA36" s="60"/>
    </row>
    <row r="37" spans="1:28" s="106" customFormat="1" ht="15.75" x14ac:dyDescent="0.2">
      <c r="A37" s="85" t="s">
        <v>20</v>
      </c>
      <c r="B37" s="98"/>
      <c r="C37" s="99"/>
      <c r="D37" s="100">
        <v>276</v>
      </c>
      <c r="E37" s="100">
        <v>221</v>
      </c>
      <c r="F37" s="100">
        <v>497</v>
      </c>
      <c r="G37" s="100">
        <v>240</v>
      </c>
      <c r="H37" s="88">
        <v>86.956521739130437</v>
      </c>
      <c r="I37" s="100">
        <v>193</v>
      </c>
      <c r="J37" s="88">
        <v>87.33031674208145</v>
      </c>
      <c r="K37" s="100">
        <v>433</v>
      </c>
      <c r="L37" s="88">
        <v>87.122736418511067</v>
      </c>
      <c r="M37" s="100">
        <v>9</v>
      </c>
      <c r="N37" s="88">
        <v>3.2608695652173911</v>
      </c>
      <c r="O37" s="100">
        <v>13</v>
      </c>
      <c r="P37" s="89">
        <v>5.8823529411764701</v>
      </c>
      <c r="Q37" s="100">
        <v>22</v>
      </c>
      <c r="R37" s="88">
        <v>4.4265593561368206</v>
      </c>
      <c r="S37" s="88">
        <v>90.217391304347828</v>
      </c>
      <c r="T37" s="88">
        <v>93.212669683257914</v>
      </c>
      <c r="U37" s="88">
        <v>91.549295774647888</v>
      </c>
      <c r="V37" s="87">
        <v>9</v>
      </c>
      <c r="W37" s="87">
        <v>7</v>
      </c>
      <c r="X37" s="101">
        <v>16</v>
      </c>
      <c r="Y37" s="102"/>
      <c r="Z37" s="103"/>
      <c r="AA37" s="104"/>
      <c r="AB37" s="105"/>
    </row>
    <row r="38" spans="1:28" ht="15.75" thickBot="1" x14ac:dyDescent="0.25">
      <c r="A38" s="90" t="s">
        <v>19</v>
      </c>
      <c r="B38" s="107"/>
      <c r="C38" s="107"/>
      <c r="D38" s="9"/>
      <c r="E38" s="9"/>
      <c r="F38" s="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>
        <v>2.3841564854354527</v>
      </c>
      <c r="W38" s="109">
        <v>1.8489805513660005</v>
      </c>
      <c r="X38" s="110">
        <v>2.1161809810879553</v>
      </c>
      <c r="Y38" s="9"/>
      <c r="Z38" s="9"/>
      <c r="AA38" s="9"/>
    </row>
    <row r="39" spans="1:28" x14ac:dyDescent="0.2">
      <c r="A39" s="111" t="s">
        <v>21</v>
      </c>
      <c r="B39" s="112"/>
      <c r="C39" s="112"/>
      <c r="D39" s="113">
        <v>324</v>
      </c>
      <c r="E39" s="113">
        <v>265</v>
      </c>
      <c r="F39" s="113">
        <v>589</v>
      </c>
      <c r="G39" s="113">
        <v>280</v>
      </c>
      <c r="H39" s="113">
        <v>86.419753086419746</v>
      </c>
      <c r="I39" s="113">
        <v>241</v>
      </c>
      <c r="J39" s="113">
        <v>90.943396226415103</v>
      </c>
      <c r="K39" s="113">
        <v>521</v>
      </c>
      <c r="L39" s="114">
        <v>88.455008488964353</v>
      </c>
      <c r="M39" s="113">
        <v>9</v>
      </c>
      <c r="N39" s="113">
        <v>2.7777777777777777</v>
      </c>
      <c r="O39" s="113">
        <v>4</v>
      </c>
      <c r="P39" s="113">
        <v>1.5094339622641511</v>
      </c>
      <c r="Q39" s="113">
        <v>13</v>
      </c>
      <c r="R39" s="114">
        <v>2.2071307300509337</v>
      </c>
      <c r="S39" s="113">
        <v>89.197530864197518</v>
      </c>
      <c r="T39" s="113">
        <v>92.452830188679258</v>
      </c>
      <c r="U39" s="113">
        <v>90.662139219015287</v>
      </c>
      <c r="V39" s="115">
        <v>9</v>
      </c>
      <c r="W39" s="115">
        <v>7</v>
      </c>
      <c r="X39" s="115">
        <v>16</v>
      </c>
      <c r="Y39" s="9"/>
      <c r="Z39" s="9"/>
      <c r="AA39" s="9"/>
    </row>
    <row r="40" spans="1:28" x14ac:dyDescent="0.2">
      <c r="A40" s="113" t="s">
        <v>19</v>
      </c>
      <c r="B40" s="116"/>
      <c r="C40" s="116"/>
      <c r="D40" s="113"/>
      <c r="E40" s="113"/>
      <c r="F40" s="113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8">
        <v>2.4040066777963274</v>
      </c>
      <c r="W40" s="118">
        <v>1.8649509118277852</v>
      </c>
      <c r="X40" s="118">
        <v>2.1341300752280854</v>
      </c>
      <c r="Y40" s="9"/>
      <c r="Z40" s="9"/>
      <c r="AA40" s="9"/>
    </row>
    <row r="41" spans="1:28" x14ac:dyDescent="0.2">
      <c r="A41" s="119" t="s">
        <v>22</v>
      </c>
      <c r="B41" s="120"/>
      <c r="C41" s="120"/>
      <c r="D41" s="121">
        <v>305</v>
      </c>
      <c r="E41" s="121">
        <v>231</v>
      </c>
      <c r="F41" s="121">
        <v>536</v>
      </c>
      <c r="G41" s="121">
        <v>267</v>
      </c>
      <c r="H41" s="121">
        <v>87.540983606557376</v>
      </c>
      <c r="I41" s="121">
        <v>203</v>
      </c>
      <c r="J41" s="121">
        <v>87.878787878787875</v>
      </c>
      <c r="K41" s="121">
        <v>470</v>
      </c>
      <c r="L41" s="122">
        <v>87.68656716417911</v>
      </c>
      <c r="M41" s="121">
        <v>8</v>
      </c>
      <c r="N41" s="122">
        <v>2.622950819672131</v>
      </c>
      <c r="O41" s="121">
        <v>6</v>
      </c>
      <c r="P41" s="122">
        <v>2.5974025974025974</v>
      </c>
      <c r="Q41" s="121">
        <v>14</v>
      </c>
      <c r="R41" s="122">
        <v>2.6119402985074625</v>
      </c>
      <c r="S41" s="121">
        <v>90.163934426229503</v>
      </c>
      <c r="T41" s="121">
        <v>90.476190476190467</v>
      </c>
      <c r="U41" s="122">
        <v>90.298507462686572</v>
      </c>
      <c r="V41" s="123">
        <v>5</v>
      </c>
      <c r="W41" s="123">
        <v>1</v>
      </c>
      <c r="X41" s="124">
        <v>6</v>
      </c>
      <c r="Y41" s="9"/>
      <c r="Z41" s="9"/>
      <c r="AA41" s="9"/>
    </row>
    <row r="42" spans="1:28" ht="15.75" thickBot="1" x14ac:dyDescent="0.25">
      <c r="A42" s="111" t="s">
        <v>19</v>
      </c>
      <c r="B42" s="112"/>
      <c r="C42" s="112"/>
      <c r="D42" s="9"/>
      <c r="E42" s="9"/>
      <c r="F42" s="9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25">
        <v>1.38</v>
      </c>
      <c r="W42" s="125">
        <v>0.28000000000000003</v>
      </c>
      <c r="X42" s="126">
        <v>0.83</v>
      </c>
      <c r="Y42" s="9"/>
      <c r="Z42" s="9"/>
      <c r="AA42" s="9"/>
    </row>
    <row r="43" spans="1:28" x14ac:dyDescent="0.2">
      <c r="A43" s="127" t="s">
        <v>23</v>
      </c>
      <c r="B43" s="128"/>
      <c r="C43" s="128"/>
      <c r="D43" s="129">
        <v>287</v>
      </c>
      <c r="E43" s="129">
        <v>273</v>
      </c>
      <c r="F43" s="129">
        <v>560</v>
      </c>
      <c r="G43" s="129">
        <v>249</v>
      </c>
      <c r="H43" s="129">
        <v>86.759581881533094</v>
      </c>
      <c r="I43" s="129">
        <v>248</v>
      </c>
      <c r="J43" s="130">
        <v>90.842490842490847</v>
      </c>
      <c r="K43" s="129">
        <v>497</v>
      </c>
      <c r="L43" s="129">
        <v>88.75</v>
      </c>
      <c r="M43" s="129">
        <v>7</v>
      </c>
      <c r="N43" s="130">
        <v>2.4390243902439024</v>
      </c>
      <c r="O43" s="129">
        <v>7</v>
      </c>
      <c r="P43" s="130">
        <v>2.5641025641025639</v>
      </c>
      <c r="Q43" s="129">
        <v>14</v>
      </c>
      <c r="R43" s="130">
        <v>2.5</v>
      </c>
      <c r="S43" s="130">
        <v>89.198606271776995</v>
      </c>
      <c r="T43" s="130">
        <v>93.406593406593416</v>
      </c>
      <c r="U43" s="130">
        <v>91.25</v>
      </c>
      <c r="V43" s="131">
        <v>6</v>
      </c>
      <c r="W43" s="131">
        <v>5</v>
      </c>
      <c r="X43" s="132">
        <v>11</v>
      </c>
      <c r="Y43" s="9"/>
      <c r="Z43" s="9"/>
      <c r="AA43" s="9"/>
    </row>
    <row r="44" spans="1:28" ht="15.75" thickBot="1" x14ac:dyDescent="0.25">
      <c r="A44" s="111" t="s">
        <v>19</v>
      </c>
      <c r="B44" s="112"/>
      <c r="C44" s="112"/>
      <c r="D44" s="9"/>
      <c r="E44" s="9"/>
      <c r="F44" s="9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25">
        <v>1.6618012818027221</v>
      </c>
      <c r="W44" s="125">
        <v>1.3851489866250013</v>
      </c>
      <c r="X44" s="126">
        <v>1.5234908438200288</v>
      </c>
      <c r="Y44" s="9"/>
      <c r="Z44" s="9"/>
      <c r="AA44" s="9"/>
    </row>
    <row r="45" spans="1:28" x14ac:dyDescent="0.2">
      <c r="A45" s="85" t="s">
        <v>24</v>
      </c>
      <c r="B45" s="98"/>
      <c r="C45" s="99"/>
      <c r="D45" s="133">
        <v>307</v>
      </c>
      <c r="E45" s="129">
        <v>285</v>
      </c>
      <c r="F45" s="134">
        <v>592</v>
      </c>
      <c r="G45" s="100">
        <v>261</v>
      </c>
      <c r="H45" s="88">
        <f>+G45/D45*100</f>
        <v>85.016286644951151</v>
      </c>
      <c r="I45" s="100">
        <v>257</v>
      </c>
      <c r="J45" s="88">
        <f>+I45/E45*100</f>
        <v>90.175438596491233</v>
      </c>
      <c r="K45" s="100">
        <v>518</v>
      </c>
      <c r="L45" s="88">
        <f>K45/F45*100</f>
        <v>87.5</v>
      </c>
      <c r="M45" s="100">
        <v>4</v>
      </c>
      <c r="N45" s="88">
        <f>M45/D45*100</f>
        <v>1.3029315960912053</v>
      </c>
      <c r="O45" s="100">
        <v>10</v>
      </c>
      <c r="P45" s="89">
        <f>O45/E45*100</f>
        <v>3.5087719298245612</v>
      </c>
      <c r="Q45" s="100">
        <v>14</v>
      </c>
      <c r="R45" s="88">
        <f>Q45/F45*100</f>
        <v>2.3648648648648649</v>
      </c>
      <c r="S45" s="88">
        <v>86.31921824104235</v>
      </c>
      <c r="T45" s="88">
        <v>93.684210526315795</v>
      </c>
      <c r="U45" s="88">
        <v>89.86486486486487</v>
      </c>
      <c r="V45" s="129">
        <v>12</v>
      </c>
      <c r="W45" s="129">
        <v>4</v>
      </c>
      <c r="X45" s="135">
        <v>16</v>
      </c>
      <c r="Y45" s="9"/>
      <c r="Z45" s="9"/>
      <c r="AA45" s="3"/>
    </row>
    <row r="46" spans="1:28" ht="15.75" thickBot="1" x14ac:dyDescent="0.25">
      <c r="A46" s="90" t="s">
        <v>19</v>
      </c>
      <c r="B46" s="107"/>
      <c r="C46" s="107"/>
      <c r="D46" s="136"/>
      <c r="E46" s="136"/>
      <c r="F46" s="136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8">
        <f>V45/'[1]7'!D46*100000</f>
        <v>3.3419295187064502</v>
      </c>
      <c r="W46" s="138">
        <f>W45/'[1]7'!E46*100000</f>
        <v>1.1130310897409141</v>
      </c>
      <c r="X46" s="139">
        <f>X45/'[1]7'!F46*100000</f>
        <v>2.2270071946251182</v>
      </c>
    </row>
    <row r="47" spans="1:28" x14ac:dyDescent="0.2">
      <c r="A47" s="9"/>
      <c r="B47" s="112"/>
      <c r="C47" s="112"/>
      <c r="D47" s="9"/>
      <c r="E47" s="9"/>
      <c r="F47" s="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1"/>
      <c r="X47" s="141"/>
      <c r="Y47" s="9"/>
      <c r="Z47" s="9"/>
      <c r="AA47" s="9"/>
    </row>
    <row r="48" spans="1:28" x14ac:dyDescent="0.2">
      <c r="A48" s="3" t="s">
        <v>25</v>
      </c>
      <c r="B48" s="4"/>
      <c r="C48" s="4"/>
      <c r="V48" s="9"/>
      <c r="W48" s="9"/>
      <c r="X48" s="9"/>
    </row>
    <row r="49" spans="1:2" ht="18" x14ac:dyDescent="0.2">
      <c r="A49" s="3" t="s">
        <v>26</v>
      </c>
    </row>
    <row r="50" spans="1:2" x14ac:dyDescent="0.2">
      <c r="B50" s="3" t="s">
        <v>27</v>
      </c>
    </row>
    <row r="51" spans="1:2" x14ac:dyDescent="0.2">
      <c r="B51" s="3" t="s">
        <v>28</v>
      </c>
    </row>
  </sheetData>
  <mergeCells count="16">
    <mergeCell ref="G8:H8"/>
    <mergeCell ref="I8:J8"/>
    <mergeCell ref="K8:L8"/>
    <mergeCell ref="M8:N8"/>
    <mergeCell ref="O8:P8"/>
    <mergeCell ref="Q8:R8"/>
    <mergeCell ref="A3:X3"/>
    <mergeCell ref="A6:C6"/>
    <mergeCell ref="A7:A9"/>
    <mergeCell ref="B7:B9"/>
    <mergeCell ref="C7:C9"/>
    <mergeCell ref="D7:F8"/>
    <mergeCell ref="G7:L7"/>
    <mergeCell ref="M7:R7"/>
    <mergeCell ref="S7:U8"/>
    <mergeCell ref="V7:X8"/>
  </mergeCells>
  <printOptions horizontalCentered="1"/>
  <pageMargins left="0.78740157480314965" right="0.78740157480314965" top="0.59055118110236227" bottom="0.59055118110236227" header="0" footer="0.39370078740157483"/>
  <pageSetup paperSize="9" scale="55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2019-09-19T06:41:49Z</dcterms:created>
  <dcterms:modified xsi:type="dcterms:W3CDTF">2019-09-19T06:42:35Z</dcterms:modified>
</cp:coreProperties>
</file>